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uditor\private\BUDGETARY\Amy W\Audit Info for SharePoint\"/>
    </mc:Choice>
  </mc:AlternateContent>
  <xr:revisionPtr revIDLastSave="0" documentId="13_ncr:1_{2B4C4488-5D7C-4CBD-BEDA-99469097288A}" xr6:coauthVersionLast="47" xr6:coauthVersionMax="47" xr10:uidLastSave="{00000000-0000-0000-0000-000000000000}"/>
  <bookViews>
    <workbookView xWindow="-120" yWindow="-120" windowWidth="29040" windowHeight="15840" xr2:uid="{042DE4A9-4F37-4F51-8558-1441F9889C99}"/>
  </bookViews>
  <sheets>
    <sheet name="Stat Table Info" sheetId="1" r:id="rId1"/>
  </sheets>
  <externalReferences>
    <externalReference r:id="rId2"/>
  </externalReferences>
  <definedNames>
    <definedName name="_xlnm.Print_Area" localSheetId="0">'Stat Table Info'!$A$1:$BB$194</definedName>
    <definedName name="PRNT3">#REF!</definedName>
    <definedName name="PRNT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" i="1" l="1"/>
  <c r="AS15" i="1"/>
  <c r="O16" i="1"/>
  <c r="Q16" i="1"/>
  <c r="S16" i="1"/>
  <c r="AO18" i="1"/>
  <c r="AS18" i="1"/>
  <c r="AW18" i="1"/>
  <c r="AS23" i="1"/>
  <c r="AS24" i="1"/>
  <c r="AQ33" i="1"/>
  <c r="AW41" i="1"/>
  <c r="AS48" i="1"/>
  <c r="H57" i="1"/>
  <c r="J57" i="1"/>
  <c r="L57" i="1"/>
  <c r="O57" i="1"/>
  <c r="Q57" i="1"/>
  <c r="S57" i="1"/>
  <c r="AS60" i="1"/>
  <c r="AG72" i="1"/>
  <c r="AI72" i="1"/>
  <c r="AK72" i="1"/>
  <c r="AM72" i="1"/>
  <c r="AM136" i="1" s="1"/>
  <c r="AO72" i="1"/>
  <c r="AQ72" i="1"/>
  <c r="AS72" i="1"/>
  <c r="AU72" i="1"/>
  <c r="AW72" i="1"/>
  <c r="AY72" i="1"/>
  <c r="AE92" i="1"/>
  <c r="AO104" i="1"/>
  <c r="AO105" i="1"/>
  <c r="AO112" i="1"/>
  <c r="AS112" i="1"/>
  <c r="AO113" i="1"/>
  <c r="AS113" i="1"/>
  <c r="AI136" i="1"/>
  <c r="AK136" i="1"/>
  <c r="AO136" i="1"/>
  <c r="AQ136" i="1"/>
  <c r="AS136" i="1"/>
  <c r="AU136" i="1"/>
  <c r="AW136" i="1"/>
  <c r="AY136" i="1"/>
  <c r="AO155" i="1"/>
  <c r="S158" i="1"/>
  <c r="AO175" i="1"/>
  <c r="AO176" i="1"/>
  <c r="AO186" i="1"/>
</calcChain>
</file>

<file path=xl/sharedStrings.xml><?xml version="1.0" encoding="utf-8"?>
<sst xmlns="http://schemas.openxmlformats.org/spreadsheetml/2006/main" count="618" uniqueCount="171">
  <si>
    <r>
      <rPr>
        <b/>
        <sz val="12"/>
        <rFont val="Times New Roman"/>
        <family val="1"/>
      </rPr>
      <t>N/A</t>
    </r>
    <r>
      <rPr>
        <sz val="12"/>
        <rFont val="Times New Roman"/>
        <family val="1"/>
      </rPr>
      <t>: Information not available.  Information will be presented in future ACFR's as it becomes available.</t>
    </r>
  </si>
  <si>
    <r>
      <t>Source:</t>
    </r>
    <r>
      <rPr>
        <sz val="12"/>
        <rFont val="Times New Roman"/>
        <family val="1"/>
      </rPr>
      <t xml:space="preserve"> Union County Elected Officials and Department Heads</t>
    </r>
  </si>
  <si>
    <t>n/a</t>
  </si>
  <si>
    <t>Retention Visits</t>
  </si>
  <si>
    <t>Economic Development Grants Received</t>
  </si>
  <si>
    <t>Estimated Number of Site/Building Inquiries</t>
  </si>
  <si>
    <t>Estimated Number of Jobs Created</t>
  </si>
  <si>
    <t>Commercial / Industrial Projects</t>
  </si>
  <si>
    <t>Economic Development</t>
  </si>
  <si>
    <t>No. of Students -Trans. to Post Secondary</t>
  </si>
  <si>
    <t>Number of Students Earning their GED</t>
  </si>
  <si>
    <t>Number of Students who Enroll in the Pgm.</t>
  </si>
  <si>
    <t>ABLE</t>
  </si>
  <si>
    <t>N/A</t>
  </si>
  <si>
    <t>Number of referrals investigated</t>
  </si>
  <si>
    <t>Number of Individuals transported</t>
  </si>
  <si>
    <t>Number of Individuals receiving in home care</t>
  </si>
  <si>
    <t>Monthly Newsletter Circulation</t>
  </si>
  <si>
    <t>Number of Function Attendees</t>
  </si>
  <si>
    <t>Council on Aging</t>
  </si>
  <si>
    <t>Total Vehicle Hours</t>
  </si>
  <si>
    <t>Total Vehicle Miles</t>
  </si>
  <si>
    <t>Number of Individuals served</t>
  </si>
  <si>
    <t>Number of One-Way Passenger Trips</t>
  </si>
  <si>
    <t>Union County Agency Transportation Service</t>
  </si>
  <si>
    <t>Number of Veterans Transported</t>
  </si>
  <si>
    <t>Amount of Benefits paid to Residents ($000)</t>
  </si>
  <si>
    <t>Number of Clients Served</t>
  </si>
  <si>
    <t>Veteran Services</t>
  </si>
  <si>
    <t>Percentage Collected</t>
  </si>
  <si>
    <t>Number of new Cases</t>
  </si>
  <si>
    <t>Number of Open Cases</t>
  </si>
  <si>
    <t>Child Support Enforcement Agency</t>
  </si>
  <si>
    <t>Number of Information and Referrals</t>
  </si>
  <si>
    <t>Number of Investigations</t>
  </si>
  <si>
    <t>Number of Placements</t>
  </si>
  <si>
    <t>Children's Services</t>
  </si>
  <si>
    <t>Average Number of Certified Daycare Providers.</t>
  </si>
  <si>
    <t>Number of Open Public Assistance Cases</t>
  </si>
  <si>
    <t>Client Applications Processed - Medicaid</t>
  </si>
  <si>
    <t>Client Applications Processed - OWF</t>
  </si>
  <si>
    <t>Client Applications Processed - Food Stamps</t>
  </si>
  <si>
    <t>Job Club Part. - Successfully Completed Classes</t>
  </si>
  <si>
    <t>Client Count - Number of Job Club Participants</t>
  </si>
  <si>
    <t>Client Count - Visitors to Employment Resource Cntr.</t>
  </si>
  <si>
    <t>Jobs And Family Services</t>
  </si>
  <si>
    <t>Human Services</t>
  </si>
  <si>
    <t>Client Count - other including prevention services</t>
  </si>
  <si>
    <t>Client Count - direct outpatient services</t>
  </si>
  <si>
    <t xml:space="preserve"> </t>
  </si>
  <si>
    <t>Mental Health</t>
  </si>
  <si>
    <t>Number Employed at Workshop</t>
  </si>
  <si>
    <t>School Age</t>
  </si>
  <si>
    <t>Preschool</t>
  </si>
  <si>
    <t>Early Intervention Program</t>
  </si>
  <si>
    <t>Number of Students Enrolled</t>
  </si>
  <si>
    <t>DD</t>
  </si>
  <si>
    <t>Health (continued)</t>
  </si>
  <si>
    <t>Function</t>
  </si>
  <si>
    <t>LAST TEN YEARS</t>
  </si>
  <si>
    <t>OPERATING INDICATORS BY FUNCTION (Concluded)</t>
  </si>
  <si>
    <t>UNION COUNTY, OHIO</t>
  </si>
  <si>
    <t>- (continued)</t>
  </si>
  <si>
    <t>Citations Issued</t>
  </si>
  <si>
    <t>Total Dogs to Humane Society</t>
  </si>
  <si>
    <t>Calls for Service</t>
  </si>
  <si>
    <t>Dog Warden</t>
  </si>
  <si>
    <t>Health</t>
  </si>
  <si>
    <t>Number of Customers</t>
  </si>
  <si>
    <t>Number of Tap-ins</t>
  </si>
  <si>
    <t>Water District</t>
  </si>
  <si>
    <t>Sewer District</t>
  </si>
  <si>
    <t>Correction Notices Written</t>
  </si>
  <si>
    <t>Number of Inspections Performed</t>
  </si>
  <si>
    <t>Number of Permits Issued</t>
  </si>
  <si>
    <t>Building Development</t>
  </si>
  <si>
    <t>Deed Approvals</t>
  </si>
  <si>
    <t>Property Transfers Checked</t>
  </si>
  <si>
    <t>Driveway Permits Issued</t>
  </si>
  <si>
    <t>Number of Culverts Replaced / Improved</t>
  </si>
  <si>
    <t>Number of Bridges Replaced / Improved</t>
  </si>
  <si>
    <t>Miles of Roads Striped</t>
  </si>
  <si>
    <t>Miles of Roads Chip Sealed</t>
  </si>
  <si>
    <t>4.70</t>
  </si>
  <si>
    <t>Miles of Roads Widened</t>
  </si>
  <si>
    <t>Miles of Roads Resurfaced</t>
  </si>
  <si>
    <t>Engineer</t>
  </si>
  <si>
    <t>Public Works</t>
  </si>
  <si>
    <t>Number of Emergency Responses</t>
  </si>
  <si>
    <t>Emergency Management Agency (EMA)</t>
  </si>
  <si>
    <t>Number of Autopsies Performed</t>
  </si>
  <si>
    <t>Number of Cases Investigated</t>
  </si>
  <si>
    <t>Coroner</t>
  </si>
  <si>
    <t>Number of Calls</t>
  </si>
  <si>
    <t>911 Services</t>
  </si>
  <si>
    <t>Emergency Medical Services</t>
  </si>
  <si>
    <t>Number of CCW Permits Issued</t>
  </si>
  <si>
    <t>Number of Sex Offender Registrations</t>
  </si>
  <si>
    <t>Number of Record Checks</t>
  </si>
  <si>
    <t>Number of Sheriff's Appraisals &amp; Sales</t>
  </si>
  <si>
    <t>Number of Prisoner Transports</t>
  </si>
  <si>
    <t>Number of Warrants Served</t>
  </si>
  <si>
    <t>Number of Telephone Calls</t>
  </si>
  <si>
    <t>Number of Papers Served</t>
  </si>
  <si>
    <t>Number of Citations Issued</t>
  </si>
  <si>
    <t>Number of Incidents Reported</t>
  </si>
  <si>
    <t>Enforcement</t>
  </si>
  <si>
    <t>Prisoners Released</t>
  </si>
  <si>
    <t>Prisoners Booked</t>
  </si>
  <si>
    <t>Average Daily Jail Census</t>
  </si>
  <si>
    <t>Jail Operation</t>
  </si>
  <si>
    <t>Sheriff</t>
  </si>
  <si>
    <t>Public Safety</t>
  </si>
  <si>
    <r>
      <t>General Government</t>
    </r>
    <r>
      <rPr>
        <sz val="12"/>
        <rFont val="Times New Roman"/>
        <family val="1"/>
      </rPr>
      <t xml:space="preserve"> (continued)</t>
    </r>
  </si>
  <si>
    <t>OPERATING INDICATORS BY FUNCTION (Continued)</t>
  </si>
  <si>
    <t>Watercraft Titles Issued</t>
  </si>
  <si>
    <t>Titles Issued</t>
  </si>
  <si>
    <t>Clerk of Courts</t>
  </si>
  <si>
    <t>Number of Filings Terminated</t>
  </si>
  <si>
    <t>Number of Cases Filed- Other</t>
  </si>
  <si>
    <t>Number of Cases Filed- Mediation</t>
  </si>
  <si>
    <t>Number of Cases Filed- Traffic Offenses</t>
  </si>
  <si>
    <t>Juvenile Court</t>
  </si>
  <si>
    <t>Marriage License Issued</t>
  </si>
  <si>
    <t>Passports Issued</t>
  </si>
  <si>
    <t>Number of Cases Filed- Civil</t>
  </si>
  <si>
    <t>Probate Court</t>
  </si>
  <si>
    <t>Number of Cases Filed- Domestic Reopens</t>
  </si>
  <si>
    <t>Number of Cases Filed- Divorce/Dissolution</t>
  </si>
  <si>
    <t>Number of Cases Filed- Criminal</t>
  </si>
  <si>
    <t>Common Pleas Court</t>
  </si>
  <si>
    <t>Judicial</t>
  </si>
  <si>
    <t>Number of Claims</t>
  </si>
  <si>
    <t>Risk Management</t>
  </si>
  <si>
    <t>Number of Users Served</t>
  </si>
  <si>
    <t>Data Processing</t>
  </si>
  <si>
    <t>Square Footage of Buildings</t>
  </si>
  <si>
    <t>Number of Buildings Maintained</t>
  </si>
  <si>
    <t>Buildings and Grounds</t>
  </si>
  <si>
    <t>Number of Mortgages Recorded</t>
  </si>
  <si>
    <t>Number of Deeds Recorded</t>
  </si>
  <si>
    <t>Recorder</t>
  </si>
  <si>
    <t>59.10</t>
  </si>
  <si>
    <t xml:space="preserve">Percentage of Registered Voters </t>
  </si>
  <si>
    <t>Number of Voters-Last General Election</t>
  </si>
  <si>
    <t>Number of Registered Voters</t>
  </si>
  <si>
    <t>Board of Elections</t>
  </si>
  <si>
    <t>Number of new Juvenile Cases</t>
  </si>
  <si>
    <t>Number of Crime Victims Assisted</t>
  </si>
  <si>
    <t>Number of Nonsupport Cases Opened &amp; Serviced</t>
  </si>
  <si>
    <t>Number of Township Issues Assisted With</t>
  </si>
  <si>
    <t>Number of County Contracts Reviewed</t>
  </si>
  <si>
    <t>Number of Mortgage Foreclosures Answered</t>
  </si>
  <si>
    <t>Number of Cases Prosecuted</t>
  </si>
  <si>
    <t>Number of Felony Cases Opened</t>
  </si>
  <si>
    <t>Prosecuting Attorney</t>
  </si>
  <si>
    <t>Return on Portfolio</t>
  </si>
  <si>
    <t>Number of Pay-Ins Processed</t>
  </si>
  <si>
    <t>Number of 1st Half Parcels Billed</t>
  </si>
  <si>
    <t>Treasurer</t>
  </si>
  <si>
    <t>Number of Checks Issued (budgetary)</t>
  </si>
  <si>
    <t>Number of Real Estate Transfers</t>
  </si>
  <si>
    <t>Number of Exempt Conveyances</t>
  </si>
  <si>
    <t>Number of Non Exempt Conveyances</t>
  </si>
  <si>
    <t>Auditor</t>
  </si>
  <si>
    <t>Number of Meetings</t>
  </si>
  <si>
    <t>Number of Resolutions</t>
  </si>
  <si>
    <t>Commissioners</t>
  </si>
  <si>
    <t>Legislative and Executive</t>
  </si>
  <si>
    <t>General Government</t>
  </si>
  <si>
    <t>OPERATING INDICATORS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</si>
</sst>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* #,##0_);_(* \(#,##0\);_(* &quot;-&quot;?_);_(@_)"/>
  </numFmts>
  <fonts count="8" x14ac:knownFonts="1">
    <font>
      <sz val="12"/>
      <name val="Arial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64" fontId="1" fillId="0" borderId="0" xfId="1" applyNumberFormat="1" applyFont="1" applyFill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textRotation="180"/>
    </xf>
    <xf numFmtId="165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Continuous"/>
    </xf>
    <xf numFmtId="165" fontId="1" fillId="0" borderId="0" xfId="3" applyNumberFormat="1" applyFont="1" applyFill="1" applyAlignment="1"/>
    <xf numFmtId="0" fontId="4" fillId="0" borderId="0" xfId="0" applyFont="1"/>
    <xf numFmtId="0" fontId="5" fillId="0" borderId="0" xfId="4"/>
    <xf numFmtId="41" fontId="1" fillId="0" borderId="0" xfId="0" applyNumberFormat="1" applyFont="1"/>
    <xf numFmtId="165" fontId="1" fillId="0" borderId="0" xfId="1" applyNumberFormat="1" applyFont="1" applyFill="1" applyBorder="1" applyAlignment="1"/>
    <xf numFmtId="165" fontId="1" fillId="0" borderId="0" xfId="1" applyNumberFormat="1" applyFont="1" applyFill="1" applyAlignment="1"/>
    <xf numFmtId="165" fontId="1" fillId="0" borderId="0" xfId="3" applyNumberFormat="1" applyFont="1" applyFill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Alignment="1">
      <alignment horizontal="right"/>
    </xf>
    <xf numFmtId="37" fontId="1" fillId="0" borderId="0" xfId="0" applyNumberFormat="1" applyFont="1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1" applyNumberFormat="1" applyFont="1"/>
    <xf numFmtId="3" fontId="1" fillId="0" borderId="0" xfId="0" applyNumberFormat="1" applyFont="1"/>
    <xf numFmtId="0" fontId="1" fillId="0" borderId="0" xfId="4" applyFont="1"/>
    <xf numFmtId="10" fontId="1" fillId="0" borderId="0" xfId="2" applyNumberFormat="1" applyFont="1"/>
    <xf numFmtId="10" fontId="1" fillId="0" borderId="0" xfId="0" applyNumberFormat="1" applyFont="1"/>
    <xf numFmtId="10" fontId="1" fillId="0" borderId="0" xfId="4" applyNumberFormat="1" applyFont="1"/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Fill="1" applyAlignment="1">
      <alignment horizontal="right"/>
    </xf>
    <xf numFmtId="165" fontId="1" fillId="0" borderId="0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" vertical="center" textRotation="180"/>
    </xf>
    <xf numFmtId="0" fontId="1" fillId="0" borderId="0" xfId="4" applyFont="1" applyAlignment="1">
      <alignment horizontal="left"/>
    </xf>
    <xf numFmtId="0" fontId="1" fillId="0" borderId="0" xfId="0" applyFont="1" applyAlignment="1">
      <alignment horizontal="left" vertical="center" textRotation="180"/>
    </xf>
    <xf numFmtId="1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1" fontId="1" fillId="0" borderId="0" xfId="0" quotePrefix="1" applyNumberFormat="1" applyFont="1" applyAlignment="1">
      <alignment horizontal="right"/>
    </xf>
    <xf numFmtId="41" fontId="1" fillId="0" borderId="0" xfId="4" quotePrefix="1" applyNumberFormat="1" applyFont="1" applyAlignment="1">
      <alignment horizontal="right"/>
    </xf>
    <xf numFmtId="165" fontId="7" fillId="0" borderId="0" xfId="1" applyNumberFormat="1" applyFont="1" applyFill="1" applyAlignment="1">
      <alignment horizontal="center"/>
    </xf>
    <xf numFmtId="37" fontId="1" fillId="0" borderId="0" xfId="0" applyNumberFormat="1" applyFont="1" applyAlignment="1">
      <alignment horizontal="center"/>
    </xf>
    <xf numFmtId="165" fontId="1" fillId="0" borderId="0" xfId="3" applyNumberFormat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37" fontId="1" fillId="0" borderId="0" xfId="4" applyNumberFormat="1" applyFont="1"/>
    <xf numFmtId="0" fontId="2" fillId="0" borderId="0" xfId="0" quotePrefix="1" applyFont="1"/>
    <xf numFmtId="166" fontId="1" fillId="0" borderId="0" xfId="0" applyNumberFormat="1" applyFont="1"/>
    <xf numFmtId="0" fontId="1" fillId="0" borderId="0" xfId="4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1" fillId="0" borderId="0" xfId="1" applyNumberFormat="1" applyFont="1" applyFill="1" applyBorder="1" applyAlignment="1">
      <alignment horizontal="right"/>
    </xf>
    <xf numFmtId="10" fontId="1" fillId="0" borderId="0" xfId="2" applyNumberFormat="1" applyFont="1" applyAlignment="1">
      <alignment horizontal="left"/>
    </xf>
    <xf numFmtId="9" fontId="1" fillId="0" borderId="0" xfId="2" applyFont="1" applyAlignment="1">
      <alignment horizontal="right"/>
    </xf>
    <xf numFmtId="9" fontId="1" fillId="0" borderId="0" xfId="2" quotePrefix="1" applyFont="1" applyFill="1" applyAlignment="1">
      <alignment horizontal="right"/>
    </xf>
    <xf numFmtId="10" fontId="1" fillId="0" borderId="0" xfId="2" applyNumberFormat="1" applyFont="1" applyAlignment="1">
      <alignment horizontal="right"/>
    </xf>
    <xf numFmtId="9" fontId="1" fillId="0" borderId="0" xfId="2" applyFont="1" applyFill="1" applyBorder="1" applyAlignment="1">
      <alignment horizontal="right"/>
    </xf>
    <xf numFmtId="43" fontId="1" fillId="0" borderId="0" xfId="1" applyFont="1" applyFill="1" applyAlignment="1">
      <alignment horizontal="right"/>
    </xf>
  </cellXfs>
  <cellStyles count="5">
    <cellStyle name="Comma" xfId="1" builtinId="3"/>
    <cellStyle name="Comma 4" xfId="3" xr:uid="{745F57FF-CA2F-48EF-A553-34093CF8C84E}"/>
    <cellStyle name="Normal" xfId="0" builtinId="0"/>
    <cellStyle name="Normal 6" xfId="4" xr:uid="{34157F67-02E0-4AE1-9ED6-9829EA2B4C6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auditor\private\Margaret's%20old%20files\CAFR\ACFR%20-%202024\Stat%20Tables\Union_StatSection_24_STAT%20TO%20UPDATE.xlsx" TargetMode="External"/><Relationship Id="rId1" Type="http://schemas.openxmlformats.org/officeDocument/2006/relationships/externalLinkPath" Target="/auditor/private/Margaret's%20old%20files/CAFR/ACFR%20-%202024/Stat%20Tables/Union_StatSection_24_STAT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000000"/>
      <sheetName val="TOC"/>
      <sheetName val="NACOMP"/>
      <sheetName val="CHGNA"/>
      <sheetName val="FB"/>
      <sheetName val="CHGFB"/>
      <sheetName val="VAL TAX PROP"/>
      <sheetName val="TAX RATES"/>
      <sheetName val="PP TAXPAY"/>
      <sheetName val="8 WKSHT"/>
      <sheetName val="8 UNPAID"/>
      <sheetName val="PTAX LEVIES"/>
      <sheetName val="PLB1"/>
      <sheetName val="Taxable Sales"/>
      <sheetName val="RATIO OF OUT DEBT"/>
      <sheetName val="RATIO OF GEN BONDDEBT"/>
      <sheetName val="DIRECT OVERLAPPING DEBT"/>
      <sheetName val="DEBT MARGIN"/>
      <sheetName val="GEN REVENUE BONDS"/>
      <sheetName val="SEWER REV BOND"/>
      <sheetName val="DEM ECON STAT"/>
      <sheetName val="PRIN EMPLOY"/>
      <sheetName val="EMPLOY"/>
      <sheetName val="PLB2"/>
      <sheetName val="OPER IND"/>
      <sheetName val="CAP ASSETS STAT"/>
      <sheetName val="PL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3D3A-C87F-4569-BF43-0CEF983FFFCF}">
  <dimension ref="A1:BH231"/>
  <sheetViews>
    <sheetView tabSelected="1" zoomScaleNormal="100" workbookViewId="0">
      <pane ySplit="6" topLeftCell="A179" activePane="bottomLeft" state="frozen"/>
      <selection pane="bottomLeft" activeCell="BE7" sqref="BE7"/>
    </sheetView>
  </sheetViews>
  <sheetFormatPr defaultColWidth="8.88671875" defaultRowHeight="15.75" x14ac:dyDescent="0.25"/>
  <cols>
    <col min="1" max="1" width="1.109375" style="1" customWidth="1"/>
    <col min="2" max="2" width="1.33203125" style="1" customWidth="1"/>
    <col min="3" max="5" width="1.6640625" style="1" customWidth="1"/>
    <col min="6" max="6" width="37.88671875" style="1" customWidth="1"/>
    <col min="7" max="7" width="0.5546875" style="1" hidden="1" customWidth="1"/>
    <col min="8" max="8" width="10" style="1" hidden="1" customWidth="1"/>
    <col min="9" max="9" width="0.6640625" style="1" hidden="1" customWidth="1"/>
    <col min="10" max="10" width="10" style="1" hidden="1" customWidth="1"/>
    <col min="11" max="11" width="0.6640625" style="1" hidden="1" customWidth="1"/>
    <col min="12" max="12" width="10" style="1" hidden="1" customWidth="1"/>
    <col min="13" max="13" width="0.88671875" style="1" hidden="1" customWidth="1"/>
    <col min="14" max="14" width="0.77734375" style="1" hidden="1" customWidth="1"/>
    <col min="15" max="15" width="12.109375" style="1" hidden="1" customWidth="1"/>
    <col min="16" max="16" width="0.77734375" style="1" hidden="1" customWidth="1"/>
    <col min="17" max="17" width="12.109375" style="1" hidden="1" customWidth="1"/>
    <col min="18" max="18" width="1.109375" style="1" hidden="1" customWidth="1"/>
    <col min="19" max="19" width="12.109375" style="1" hidden="1" customWidth="1"/>
    <col min="20" max="20" width="0.5546875" style="1" hidden="1" customWidth="1"/>
    <col min="21" max="21" width="12.109375" style="1" hidden="1" customWidth="1"/>
    <col min="22" max="22" width="1.6640625" style="1" customWidth="1"/>
    <col min="23" max="23" width="12.109375" style="1" hidden="1" customWidth="1"/>
    <col min="24" max="24" width="1.6640625" style="1" hidden="1" customWidth="1"/>
    <col min="25" max="25" width="12.109375" style="1" hidden="1" customWidth="1"/>
    <col min="26" max="26" width="1.6640625" style="1" hidden="1" customWidth="1"/>
    <col min="27" max="27" width="12.109375" style="1" hidden="1" customWidth="1"/>
    <col min="28" max="28" width="1.6640625" hidden="1" customWidth="1"/>
    <col min="29" max="29" width="12.109375" style="1" hidden="1" customWidth="1"/>
    <col min="30" max="30" width="1.6640625" hidden="1" customWidth="1"/>
    <col min="31" max="31" width="12.109375" style="1" customWidth="1"/>
    <col min="32" max="32" width="1.6640625" hidden="1" customWidth="1"/>
    <col min="33" max="33" width="12.109375" style="1" hidden="1" customWidth="1"/>
    <col min="34" max="34" width="1.6640625" style="1" hidden="1" customWidth="1"/>
    <col min="35" max="35" width="12.109375" style="1" hidden="1" customWidth="1"/>
    <col min="36" max="36" width="1.6640625" style="1" hidden="1" customWidth="1"/>
    <col min="37" max="37" width="12" style="1" hidden="1" customWidth="1"/>
    <col min="38" max="38" width="1.6640625" style="1" hidden="1" customWidth="1"/>
    <col min="39" max="39" width="12" style="1" hidden="1" customWidth="1"/>
    <col min="40" max="40" width="1.6640625" style="1" hidden="1" customWidth="1"/>
    <col min="41" max="41" width="12" style="1" hidden="1" customWidth="1"/>
    <col min="42" max="42" width="1.6640625" style="1" hidden="1" customWidth="1"/>
    <col min="43" max="43" width="12" style="1" hidden="1" customWidth="1"/>
    <col min="44" max="44" width="1.6640625" style="1" hidden="1" customWidth="1"/>
    <col min="45" max="45" width="12" style="1" customWidth="1"/>
    <col min="46" max="46" width="1.6640625" style="1" customWidth="1"/>
    <col min="47" max="47" width="12" style="1" customWidth="1"/>
    <col min="48" max="48" width="1.6640625" style="1" customWidth="1"/>
    <col min="49" max="49" width="12" style="1" customWidth="1"/>
    <col min="50" max="50" width="1.6640625" style="1" customWidth="1"/>
    <col min="51" max="51" width="12" style="1" customWidth="1"/>
    <col min="52" max="52" width="1.33203125" style="1" customWidth="1"/>
    <col min="53" max="53" width="8.88671875" style="1"/>
    <col min="54" max="54" width="1.5546875" style="1" customWidth="1"/>
    <col min="55" max="55" width="8.88671875" style="1"/>
    <col min="56" max="56" width="1.44140625" style="1" customWidth="1"/>
    <col min="57" max="16384" width="8.88671875" style="1"/>
  </cols>
  <sheetData>
    <row r="1" spans="1:57" s="2" customFormat="1" x14ac:dyDescent="0.25">
      <c r="A1" s="45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57" s="2" customFormat="1" ht="13.5" customHeight="1" x14ac:dyDescent="0.25">
      <c r="A2" s="39"/>
      <c r="C2" s="33"/>
      <c r="E2" s="33"/>
      <c r="F2" s="33"/>
      <c r="G2" s="33"/>
      <c r="H2" s="33"/>
      <c r="I2" s="33"/>
      <c r="J2" s="44"/>
      <c r="K2" s="44"/>
      <c r="L2" s="44"/>
      <c r="M2" s="33"/>
      <c r="N2" s="44"/>
      <c r="O2" s="44"/>
      <c r="P2" s="44"/>
      <c r="Q2" s="44"/>
      <c r="R2" s="44"/>
      <c r="S2" s="44"/>
      <c r="T2" s="44"/>
      <c r="U2" s="44"/>
      <c r="V2" s="44"/>
      <c r="X2" s="44"/>
      <c r="Y2" s="43"/>
      <c r="Z2" s="43"/>
      <c r="AA2" s="43"/>
      <c r="AC2" s="43"/>
      <c r="AE2" s="43"/>
      <c r="AG2" s="43"/>
    </row>
    <row r="3" spans="1:57" s="2" customFormat="1" x14ac:dyDescent="0.25">
      <c r="A3" s="42" t="s">
        <v>170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57" s="2" customFormat="1" x14ac:dyDescent="0.25">
      <c r="A4" s="40" t="s">
        <v>59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57" s="2" customFormat="1" x14ac:dyDescent="0.25">
      <c r="A5" s="39"/>
    </row>
    <row r="6" spans="1:57" s="31" customFormat="1" x14ac:dyDescent="0.25">
      <c r="A6" s="37"/>
      <c r="B6" s="36" t="s">
        <v>58</v>
      </c>
      <c r="C6" s="36"/>
      <c r="D6" s="36"/>
      <c r="E6" s="36"/>
      <c r="F6" s="36"/>
      <c r="G6" s="33"/>
      <c r="H6" s="32">
        <v>2000</v>
      </c>
      <c r="I6" s="33"/>
      <c r="J6" s="32">
        <v>2001</v>
      </c>
      <c r="K6" s="33"/>
      <c r="L6" s="32">
        <v>2002</v>
      </c>
      <c r="M6" s="33"/>
      <c r="N6" s="33"/>
      <c r="O6" s="32">
        <v>2003</v>
      </c>
      <c r="P6" s="11"/>
      <c r="Q6" s="32">
        <v>2004</v>
      </c>
      <c r="R6" s="11"/>
      <c r="S6" s="32">
        <v>2005</v>
      </c>
      <c r="T6" s="35"/>
      <c r="U6" s="32">
        <v>2006</v>
      </c>
      <c r="V6" s="33"/>
      <c r="W6" s="32">
        <v>2007</v>
      </c>
      <c r="X6" s="33"/>
      <c r="Y6" s="32">
        <v>2008</v>
      </c>
      <c r="Z6" s="33"/>
      <c r="AA6" s="32">
        <v>2009</v>
      </c>
      <c r="AC6" s="32">
        <v>2010</v>
      </c>
      <c r="AE6" s="32">
        <v>2011</v>
      </c>
      <c r="AG6" s="32">
        <v>2012</v>
      </c>
      <c r="AI6" s="32">
        <v>2013</v>
      </c>
      <c r="AK6" s="32">
        <v>2014</v>
      </c>
      <c r="AL6" s="33"/>
      <c r="AM6" s="32">
        <v>2015</v>
      </c>
      <c r="AN6" s="33"/>
      <c r="AO6" s="32">
        <v>2016</v>
      </c>
      <c r="AP6" s="33"/>
      <c r="AQ6" s="32">
        <v>2017</v>
      </c>
      <c r="AR6" s="33"/>
      <c r="AS6" s="32">
        <v>2018</v>
      </c>
      <c r="AT6" s="33"/>
      <c r="AU6" s="32">
        <v>2019</v>
      </c>
      <c r="AV6" s="33"/>
      <c r="AW6" s="32">
        <v>2020</v>
      </c>
      <c r="AX6" s="33"/>
      <c r="AY6" s="32">
        <v>2021</v>
      </c>
      <c r="BA6" s="33">
        <v>2022</v>
      </c>
      <c r="BC6" s="33">
        <v>2023</v>
      </c>
      <c r="BE6" s="31">
        <v>2024</v>
      </c>
    </row>
    <row r="7" spans="1:57" x14ac:dyDescent="0.25">
      <c r="A7" s="7" t="s">
        <v>49</v>
      </c>
      <c r="B7" s="3" t="s">
        <v>169</v>
      </c>
      <c r="H7" s="4"/>
      <c r="I7" s="4"/>
      <c r="J7" s="4"/>
      <c r="K7" s="4"/>
      <c r="L7" s="4"/>
      <c r="N7" s="6"/>
      <c r="O7" s="4"/>
      <c r="P7" s="6"/>
      <c r="Q7" s="4"/>
      <c r="R7" s="6"/>
      <c r="S7" s="4"/>
      <c r="T7" s="6"/>
      <c r="AB7" s="1"/>
      <c r="AD7" s="1"/>
      <c r="AF7" s="1"/>
    </row>
    <row r="8" spans="1:57" x14ac:dyDescent="0.25">
      <c r="A8" s="7" t="s">
        <v>49</v>
      </c>
      <c r="C8" s="3" t="s">
        <v>168</v>
      </c>
      <c r="H8" s="4"/>
      <c r="I8" s="4"/>
      <c r="J8" s="4"/>
      <c r="K8" s="4"/>
      <c r="L8" s="4"/>
      <c r="N8" s="6"/>
      <c r="O8" s="4"/>
      <c r="P8" s="6"/>
      <c r="Q8" s="4"/>
      <c r="R8" s="6"/>
      <c r="S8" s="4"/>
      <c r="T8" s="6"/>
      <c r="AB8" s="1"/>
      <c r="AD8" s="1"/>
      <c r="AF8" s="1"/>
    </row>
    <row r="9" spans="1:57" x14ac:dyDescent="0.25">
      <c r="A9" s="7"/>
      <c r="D9" s="3" t="s">
        <v>167</v>
      </c>
      <c r="E9" s="3"/>
      <c r="H9" s="4"/>
      <c r="I9" s="4"/>
      <c r="J9" s="4"/>
      <c r="K9" s="4"/>
      <c r="L9" s="4"/>
      <c r="N9" s="6"/>
      <c r="O9" s="4"/>
      <c r="P9" s="6"/>
      <c r="Q9" s="4"/>
      <c r="R9" s="6"/>
      <c r="S9" s="4"/>
      <c r="T9" s="6"/>
      <c r="AB9" s="1"/>
      <c r="AD9" s="1"/>
      <c r="AF9" s="1"/>
    </row>
    <row r="10" spans="1:57" x14ac:dyDescent="0.25">
      <c r="A10" s="7"/>
      <c r="E10" s="1" t="s">
        <v>166</v>
      </c>
      <c r="H10" s="8" t="s">
        <v>2</v>
      </c>
      <c r="I10" s="8"/>
      <c r="J10" s="8" t="s">
        <v>2</v>
      </c>
      <c r="K10" s="8"/>
      <c r="L10" s="8" t="s">
        <v>2</v>
      </c>
      <c r="N10" s="8"/>
      <c r="O10" s="8" t="s">
        <v>2</v>
      </c>
      <c r="P10" s="8"/>
      <c r="Q10" s="8" t="s">
        <v>2</v>
      </c>
      <c r="R10" s="8"/>
      <c r="S10" s="8">
        <v>669</v>
      </c>
      <c r="T10" s="8"/>
      <c r="U10" s="8">
        <v>702</v>
      </c>
      <c r="V10" s="8"/>
      <c r="W10" s="8">
        <v>684</v>
      </c>
      <c r="X10" s="8"/>
      <c r="Y10" s="8">
        <v>649</v>
      </c>
      <c r="Z10" s="8"/>
      <c r="AA10" s="8">
        <v>710</v>
      </c>
      <c r="AB10" s="8"/>
      <c r="AC10" s="8">
        <v>548</v>
      </c>
      <c r="AD10" s="8"/>
      <c r="AE10" s="8">
        <v>460</v>
      </c>
      <c r="AF10" s="8"/>
      <c r="AG10" s="8">
        <v>490</v>
      </c>
      <c r="AH10" s="8"/>
      <c r="AI10" s="8">
        <v>650</v>
      </c>
      <c r="AK10" s="19">
        <v>305</v>
      </c>
      <c r="AL10" s="19"/>
      <c r="AM10" s="19">
        <v>489</v>
      </c>
      <c r="AN10" s="19"/>
      <c r="AO10" s="19">
        <v>495</v>
      </c>
      <c r="AP10" s="19"/>
      <c r="AQ10" s="19">
        <v>433</v>
      </c>
      <c r="AR10" s="19"/>
      <c r="AS10" s="19">
        <v>417</v>
      </c>
      <c r="AT10" s="19"/>
      <c r="AU10" s="19">
        <v>519</v>
      </c>
      <c r="AV10" s="19"/>
      <c r="AW10" s="19">
        <v>467</v>
      </c>
      <c r="AX10" s="19"/>
      <c r="AY10" s="19">
        <v>452</v>
      </c>
      <c r="BA10" s="1">
        <v>476</v>
      </c>
      <c r="BC10" s="1">
        <v>566</v>
      </c>
    </row>
    <row r="11" spans="1:57" x14ac:dyDescent="0.25">
      <c r="A11" s="7"/>
      <c r="E11" s="1" t="s">
        <v>165</v>
      </c>
      <c r="H11" s="8" t="s">
        <v>2</v>
      </c>
      <c r="I11" s="8"/>
      <c r="J11" s="8" t="s">
        <v>2</v>
      </c>
      <c r="K11" s="8"/>
      <c r="L11" s="8" t="s">
        <v>2</v>
      </c>
      <c r="N11" s="8"/>
      <c r="O11" s="8" t="s">
        <v>2</v>
      </c>
      <c r="P11" s="8"/>
      <c r="Q11" s="8" t="s">
        <v>2</v>
      </c>
      <c r="R11" s="8"/>
      <c r="S11" s="8">
        <v>104</v>
      </c>
      <c r="T11" s="8"/>
      <c r="U11" s="8">
        <v>103</v>
      </c>
      <c r="V11" s="8"/>
      <c r="W11" s="8">
        <v>104</v>
      </c>
      <c r="X11" s="8"/>
      <c r="Y11" s="8">
        <v>102</v>
      </c>
      <c r="Z11" s="8"/>
      <c r="AA11" s="8">
        <v>102</v>
      </c>
      <c r="AB11" s="8"/>
      <c r="AC11" s="8">
        <v>104</v>
      </c>
      <c r="AD11" s="8"/>
      <c r="AE11" s="8">
        <v>103</v>
      </c>
      <c r="AF11" s="8"/>
      <c r="AG11" s="8">
        <v>101</v>
      </c>
      <c r="AH11" s="8"/>
      <c r="AI11" s="8">
        <v>102</v>
      </c>
      <c r="AK11" s="19">
        <v>102</v>
      </c>
      <c r="AL11" s="19"/>
      <c r="AM11" s="19">
        <v>96</v>
      </c>
      <c r="AN11" s="19"/>
      <c r="AO11" s="19">
        <v>109</v>
      </c>
      <c r="AP11" s="19"/>
      <c r="AQ11" s="19">
        <v>102</v>
      </c>
      <c r="AR11" s="19"/>
      <c r="AS11" s="19">
        <v>91</v>
      </c>
      <c r="AT11" s="19"/>
      <c r="AU11" s="19">
        <v>92</v>
      </c>
      <c r="AV11" s="19"/>
      <c r="AW11" s="19">
        <v>96</v>
      </c>
      <c r="AX11" s="19"/>
      <c r="AY11" s="19">
        <v>69</v>
      </c>
      <c r="BA11" s="1">
        <v>68</v>
      </c>
      <c r="BC11" s="1">
        <v>68</v>
      </c>
    </row>
    <row r="12" spans="1:57" x14ac:dyDescent="0.25">
      <c r="A12" s="7"/>
      <c r="D12" s="3" t="s">
        <v>164</v>
      </c>
      <c r="E12" s="3"/>
      <c r="H12" s="8"/>
      <c r="I12" s="8"/>
      <c r="J12" s="8"/>
      <c r="K12" s="8"/>
      <c r="L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7" x14ac:dyDescent="0.25">
      <c r="A13" s="7"/>
      <c r="E13" s="1" t="s">
        <v>163</v>
      </c>
      <c r="H13" s="8" t="s">
        <v>2</v>
      </c>
      <c r="I13" s="8"/>
      <c r="J13" s="8" t="s">
        <v>2</v>
      </c>
      <c r="K13" s="8"/>
      <c r="L13" s="8" t="s">
        <v>2</v>
      </c>
      <c r="N13" s="8"/>
      <c r="O13" s="8">
        <v>1696</v>
      </c>
      <c r="P13" s="8"/>
      <c r="Q13" s="8">
        <v>1805</v>
      </c>
      <c r="R13" s="8"/>
      <c r="S13" s="8">
        <v>1840</v>
      </c>
      <c r="T13" s="8"/>
      <c r="U13" s="8">
        <v>1541</v>
      </c>
      <c r="V13" s="8"/>
      <c r="W13" s="8">
        <v>1371</v>
      </c>
      <c r="X13" s="8"/>
      <c r="Y13" s="8">
        <v>853</v>
      </c>
      <c r="Z13" s="8"/>
      <c r="AA13" s="8">
        <v>974</v>
      </c>
      <c r="AB13" s="8"/>
      <c r="AC13" s="8">
        <v>707</v>
      </c>
      <c r="AD13" s="8"/>
      <c r="AE13" s="8">
        <v>674</v>
      </c>
      <c r="AF13" s="8"/>
      <c r="AG13" s="8">
        <v>1194</v>
      </c>
      <c r="AH13" s="8"/>
      <c r="AI13" s="8">
        <v>1597</v>
      </c>
      <c r="AK13" s="19">
        <v>1516</v>
      </c>
      <c r="AL13" s="19"/>
      <c r="AM13" s="19">
        <v>1723</v>
      </c>
      <c r="AN13" s="19"/>
      <c r="AO13" s="19">
        <v>1774</v>
      </c>
      <c r="AP13" s="19"/>
      <c r="AQ13" s="19">
        <v>1870</v>
      </c>
      <c r="AR13" s="19"/>
      <c r="AS13" s="19">
        <v>1852</v>
      </c>
      <c r="AT13" s="19"/>
      <c r="AU13" s="19">
        <v>1807</v>
      </c>
      <c r="AV13" s="19"/>
      <c r="AW13" s="19">
        <v>1845</v>
      </c>
      <c r="AX13" s="19"/>
      <c r="AY13" s="19">
        <v>2314</v>
      </c>
      <c r="BA13" s="1">
        <v>2196</v>
      </c>
      <c r="BC13" s="1">
        <v>1851</v>
      </c>
    </row>
    <row r="14" spans="1:57" x14ac:dyDescent="0.25">
      <c r="A14" s="7"/>
      <c r="E14" s="1" t="s">
        <v>162</v>
      </c>
      <c r="H14" s="8" t="s">
        <v>2</v>
      </c>
      <c r="I14" s="8"/>
      <c r="J14" s="8" t="s">
        <v>2</v>
      </c>
      <c r="K14" s="8"/>
      <c r="L14" s="8" t="s">
        <v>2</v>
      </c>
      <c r="N14" s="8"/>
      <c r="O14" s="8">
        <v>922</v>
      </c>
      <c r="P14" s="8"/>
      <c r="Q14" s="8">
        <v>1033</v>
      </c>
      <c r="R14" s="8"/>
      <c r="S14" s="8">
        <v>953</v>
      </c>
      <c r="T14" s="8"/>
      <c r="U14" s="8">
        <v>932</v>
      </c>
      <c r="V14" s="8"/>
      <c r="W14" s="8">
        <v>782</v>
      </c>
      <c r="X14" s="8"/>
      <c r="Y14" s="8">
        <v>1062</v>
      </c>
      <c r="Z14" s="8"/>
      <c r="AA14" s="8">
        <v>768</v>
      </c>
      <c r="AB14" s="8"/>
      <c r="AC14" s="8">
        <v>941</v>
      </c>
      <c r="AD14" s="8"/>
      <c r="AE14" s="8">
        <v>917</v>
      </c>
      <c r="AF14" s="8"/>
      <c r="AG14" s="8">
        <v>817</v>
      </c>
      <c r="AH14" s="8"/>
      <c r="AI14" s="8">
        <v>827</v>
      </c>
      <c r="AK14" s="19">
        <v>841</v>
      </c>
      <c r="AL14" s="19"/>
      <c r="AM14" s="19">
        <v>822</v>
      </c>
      <c r="AN14" s="19"/>
      <c r="AO14" s="19">
        <v>803</v>
      </c>
      <c r="AP14" s="19"/>
      <c r="AQ14" s="19">
        <v>807</v>
      </c>
      <c r="AR14" s="19"/>
      <c r="AS14" s="19">
        <v>782</v>
      </c>
      <c r="AT14" s="19"/>
      <c r="AU14" s="19">
        <v>802</v>
      </c>
      <c r="AV14" s="19"/>
      <c r="AW14" s="19">
        <v>865</v>
      </c>
      <c r="AX14" s="19"/>
      <c r="AY14" s="19">
        <v>1139</v>
      </c>
      <c r="BA14" s="1">
        <v>1129</v>
      </c>
      <c r="BC14" s="1">
        <v>987</v>
      </c>
    </row>
    <row r="15" spans="1:57" x14ac:dyDescent="0.25">
      <c r="A15" s="7"/>
      <c r="E15" s="1" t="s">
        <v>161</v>
      </c>
      <c r="H15" s="8" t="s">
        <v>2</v>
      </c>
      <c r="I15" s="8"/>
      <c r="J15" s="8" t="s">
        <v>2</v>
      </c>
      <c r="K15" s="8"/>
      <c r="L15" s="8" t="s">
        <v>2</v>
      </c>
      <c r="N15" s="8"/>
      <c r="O15" s="8">
        <v>2618</v>
      </c>
      <c r="P15" s="8"/>
      <c r="Q15" s="8">
        <v>2838</v>
      </c>
      <c r="R15" s="8"/>
      <c r="S15" s="8">
        <v>2793</v>
      </c>
      <c r="T15" s="8"/>
      <c r="U15" s="8">
        <v>2373</v>
      </c>
      <c r="V15" s="8"/>
      <c r="W15" s="8">
        <v>2153</v>
      </c>
      <c r="X15" s="8"/>
      <c r="Y15" s="8">
        <v>1915</v>
      </c>
      <c r="Z15" s="8"/>
      <c r="AA15" s="8">
        <v>1742</v>
      </c>
      <c r="AB15" s="8"/>
      <c r="AC15" s="8">
        <v>1648</v>
      </c>
      <c r="AD15" s="8"/>
      <c r="AE15" s="8">
        <v>1591</v>
      </c>
      <c r="AF15" s="8"/>
      <c r="AG15" s="8">
        <v>2011</v>
      </c>
      <c r="AH15" s="8"/>
      <c r="AI15" s="8">
        <v>2424</v>
      </c>
      <c r="AK15" s="19">
        <v>2357</v>
      </c>
      <c r="AL15" s="19"/>
      <c r="AM15" s="19">
        <v>2545</v>
      </c>
      <c r="AN15" s="19"/>
      <c r="AO15" s="19">
        <f>AO13+AO14</f>
        <v>2577</v>
      </c>
      <c r="AP15" s="19"/>
      <c r="AQ15" s="19">
        <v>2677</v>
      </c>
      <c r="AR15" s="19"/>
      <c r="AS15" s="19">
        <f>AS13+AS14</f>
        <v>2634</v>
      </c>
      <c r="AT15" s="19"/>
      <c r="AU15" s="19">
        <v>2609</v>
      </c>
      <c r="AV15" s="19"/>
      <c r="AW15" s="19">
        <v>2710</v>
      </c>
      <c r="AX15" s="19"/>
      <c r="AY15" s="19">
        <v>3453</v>
      </c>
      <c r="BA15" s="1">
        <v>3325</v>
      </c>
      <c r="BC15" s="1">
        <v>2838</v>
      </c>
    </row>
    <row r="16" spans="1:57" x14ac:dyDescent="0.25">
      <c r="A16" s="7"/>
      <c r="E16" s="1" t="s">
        <v>160</v>
      </c>
      <c r="H16" s="8" t="s">
        <v>2</v>
      </c>
      <c r="I16" s="8"/>
      <c r="J16" s="8" t="s">
        <v>2</v>
      </c>
      <c r="K16" s="8"/>
      <c r="L16" s="8" t="s">
        <v>2</v>
      </c>
      <c r="N16" s="8"/>
      <c r="O16" s="8">
        <f>18062+4327</f>
        <v>22389</v>
      </c>
      <c r="P16" s="8"/>
      <c r="Q16" s="8">
        <f>16124+4210</f>
        <v>20334</v>
      </c>
      <c r="R16" s="8"/>
      <c r="S16" s="8">
        <f>15341+3353</f>
        <v>18694</v>
      </c>
      <c r="T16" s="8"/>
      <c r="U16" s="8">
        <v>15856</v>
      </c>
      <c r="V16" s="8"/>
      <c r="W16" s="8">
        <v>16178</v>
      </c>
      <c r="X16" s="8"/>
      <c r="Y16" s="8">
        <v>20060</v>
      </c>
      <c r="Z16" s="8"/>
      <c r="AA16" s="8">
        <v>14974</v>
      </c>
      <c r="AB16" s="8"/>
      <c r="AC16" s="8">
        <v>15032</v>
      </c>
      <c r="AD16" s="8"/>
      <c r="AE16" s="8">
        <v>13875</v>
      </c>
      <c r="AF16" s="8"/>
      <c r="AG16" s="8">
        <v>17597</v>
      </c>
      <c r="AH16" s="8"/>
      <c r="AI16" s="8">
        <v>13793</v>
      </c>
      <c r="AK16" s="19">
        <v>14794</v>
      </c>
      <c r="AL16" s="19"/>
      <c r="AM16" s="19">
        <v>14064</v>
      </c>
      <c r="AN16" s="19"/>
      <c r="AO16" s="19">
        <v>19635</v>
      </c>
      <c r="AP16" s="19"/>
      <c r="AQ16" s="19">
        <v>14024</v>
      </c>
      <c r="AR16" s="19"/>
      <c r="AS16" s="19">
        <v>15095</v>
      </c>
      <c r="AT16" s="19"/>
      <c r="AU16" s="19">
        <v>13822</v>
      </c>
      <c r="AV16" s="19"/>
      <c r="AW16" s="19">
        <v>13680</v>
      </c>
      <c r="AX16" s="19"/>
      <c r="AY16" s="19">
        <v>14196</v>
      </c>
      <c r="BA16" s="13">
        <v>14754</v>
      </c>
      <c r="BC16" s="1">
        <v>15915</v>
      </c>
    </row>
    <row r="17" spans="1:55" x14ac:dyDescent="0.25">
      <c r="A17" s="7"/>
      <c r="D17" s="3" t="s">
        <v>159</v>
      </c>
      <c r="E17" s="3"/>
      <c r="H17" s="8"/>
      <c r="I17" s="8"/>
      <c r="J17" s="8"/>
      <c r="K17" s="8"/>
      <c r="L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5" x14ac:dyDescent="0.25">
      <c r="A18" s="7"/>
      <c r="E18" s="1" t="s">
        <v>158</v>
      </c>
      <c r="H18" s="8" t="s">
        <v>2</v>
      </c>
      <c r="I18" s="8"/>
      <c r="J18" s="8" t="s">
        <v>2</v>
      </c>
      <c r="K18" s="8"/>
      <c r="L18" s="8" t="s">
        <v>2</v>
      </c>
      <c r="N18" s="8"/>
      <c r="O18" s="8">
        <v>23781</v>
      </c>
      <c r="P18" s="8"/>
      <c r="Q18" s="8">
        <v>24538</v>
      </c>
      <c r="R18" s="8"/>
      <c r="S18" s="8">
        <v>25377</v>
      </c>
      <c r="T18" s="8"/>
      <c r="U18" s="8">
        <v>26042</v>
      </c>
      <c r="V18" s="8"/>
      <c r="W18" s="8">
        <v>25400</v>
      </c>
      <c r="X18" s="8"/>
      <c r="Y18" s="8">
        <v>25526</v>
      </c>
      <c r="Z18" s="8"/>
      <c r="AA18" s="8">
        <v>25529</v>
      </c>
      <c r="AB18" s="8"/>
      <c r="AC18" s="8">
        <v>25511</v>
      </c>
      <c r="AD18" s="8"/>
      <c r="AE18" s="8">
        <v>25511</v>
      </c>
      <c r="AF18" s="8"/>
      <c r="AG18" s="8">
        <v>25687</v>
      </c>
      <c r="AH18" s="8"/>
      <c r="AI18" s="8">
        <v>28083</v>
      </c>
      <c r="AK18" s="19">
        <v>27482</v>
      </c>
      <c r="AL18" s="19"/>
      <c r="AM18" s="19">
        <v>27482</v>
      </c>
      <c r="AN18" s="19"/>
      <c r="AO18" s="19">
        <f>29514+859</f>
        <v>30373</v>
      </c>
      <c r="AP18" s="19"/>
      <c r="AQ18" s="19">
        <v>27375</v>
      </c>
      <c r="AR18" s="19"/>
      <c r="AS18" s="19">
        <f>28262+843</f>
        <v>29105</v>
      </c>
      <c r="AT18" s="19"/>
      <c r="AU18" s="19">
        <v>29656</v>
      </c>
      <c r="AV18" s="19"/>
      <c r="AW18" s="19">
        <f>19531+819</f>
        <v>20350</v>
      </c>
      <c r="AX18" s="19"/>
      <c r="AY18" s="19">
        <v>29563</v>
      </c>
      <c r="BA18" s="13">
        <v>30135</v>
      </c>
      <c r="BC18" s="13">
        <v>30629</v>
      </c>
    </row>
    <row r="19" spans="1:55" x14ac:dyDescent="0.25">
      <c r="A19" s="7"/>
      <c r="E19" s="1" t="s">
        <v>157</v>
      </c>
      <c r="H19" s="8" t="s">
        <v>2</v>
      </c>
      <c r="I19" s="8"/>
      <c r="J19" s="8" t="s">
        <v>2</v>
      </c>
      <c r="K19" s="8"/>
      <c r="L19" s="8" t="s">
        <v>2</v>
      </c>
      <c r="N19" s="8"/>
      <c r="O19" s="8">
        <v>6149</v>
      </c>
      <c r="P19" s="8"/>
      <c r="Q19" s="8">
        <v>6505</v>
      </c>
      <c r="R19" s="8"/>
      <c r="S19" s="8">
        <v>6856</v>
      </c>
      <c r="T19" s="8"/>
      <c r="U19" s="8">
        <v>7092</v>
      </c>
      <c r="V19" s="8"/>
      <c r="W19" s="8">
        <v>7429</v>
      </c>
      <c r="X19" s="8"/>
      <c r="Y19" s="8">
        <v>7255</v>
      </c>
      <c r="Z19" s="8"/>
      <c r="AA19" s="8">
        <v>7361</v>
      </c>
      <c r="AB19" s="8"/>
      <c r="AC19" s="8">
        <v>7358</v>
      </c>
      <c r="AD19" s="8"/>
      <c r="AE19" s="8">
        <v>6884</v>
      </c>
      <c r="AF19" s="8"/>
      <c r="AG19" s="8">
        <v>6865</v>
      </c>
      <c r="AH19" s="8"/>
      <c r="AI19" s="8">
        <v>6948</v>
      </c>
      <c r="AK19" s="19">
        <v>11220</v>
      </c>
      <c r="AL19" s="19"/>
      <c r="AM19" s="19">
        <v>11399</v>
      </c>
      <c r="AN19" s="19"/>
      <c r="AO19" s="19">
        <v>20069</v>
      </c>
      <c r="AP19" s="19"/>
      <c r="AQ19" s="19">
        <v>19906</v>
      </c>
      <c r="AR19" s="19"/>
      <c r="AS19" s="19">
        <v>16567</v>
      </c>
      <c r="AT19" s="19"/>
      <c r="AU19" s="19">
        <v>19740</v>
      </c>
      <c r="AV19" s="19"/>
      <c r="AW19" s="19">
        <v>19569</v>
      </c>
      <c r="AX19" s="19"/>
      <c r="AY19" s="19">
        <v>15697</v>
      </c>
      <c r="BA19" s="22">
        <v>15505</v>
      </c>
      <c r="BC19" s="22">
        <v>15103</v>
      </c>
    </row>
    <row r="20" spans="1:55" x14ac:dyDescent="0.25">
      <c r="A20" s="7"/>
      <c r="E20" s="1" t="s">
        <v>156</v>
      </c>
      <c r="H20" s="8" t="s">
        <v>2</v>
      </c>
      <c r="I20" s="8"/>
      <c r="J20" s="8" t="s">
        <v>2</v>
      </c>
      <c r="K20" s="8"/>
      <c r="L20" s="8" t="s">
        <v>2</v>
      </c>
      <c r="N20" s="8"/>
      <c r="O20" s="29">
        <v>1.9699999999999999E-2</v>
      </c>
      <c r="P20" s="29"/>
      <c r="Q20" s="29">
        <v>1.8800000000000001E-2</v>
      </c>
      <c r="R20" s="29"/>
      <c r="S20" s="29">
        <v>3.0700000000000002E-2</v>
      </c>
      <c r="T20" s="29"/>
      <c r="U20" s="29">
        <v>5.1900000000000002E-2</v>
      </c>
      <c r="W20" s="28">
        <v>0.05</v>
      </c>
      <c r="Y20" s="26">
        <v>4.5999999999999999E-2</v>
      </c>
      <c r="Z20" s="26"/>
      <c r="AA20" s="26">
        <v>3.7499999999999999E-2</v>
      </c>
      <c r="AB20" s="1"/>
      <c r="AC20" s="27">
        <v>2.75E-2</v>
      </c>
      <c r="AD20" s="1"/>
      <c r="AE20" s="26">
        <v>1.95E-2</v>
      </c>
      <c r="AF20" s="1"/>
      <c r="AG20" s="26">
        <v>1.7100000000000001E-2</v>
      </c>
      <c r="AI20" s="26">
        <v>1.47E-2</v>
      </c>
      <c r="AK20" s="26">
        <v>1.4E-2</v>
      </c>
      <c r="AL20" s="26"/>
      <c r="AM20" s="26">
        <v>9.5600000000000008E-3</v>
      </c>
      <c r="AN20" s="26"/>
      <c r="AO20" s="26">
        <v>0.01</v>
      </c>
      <c r="AP20" s="26"/>
      <c r="AQ20" s="26">
        <v>1.26E-2</v>
      </c>
      <c r="AR20" s="26"/>
      <c r="AS20" s="26">
        <v>1.8599999999999998E-2</v>
      </c>
      <c r="AT20" s="26"/>
      <c r="AU20" s="26">
        <v>2.2599999999999999E-2</v>
      </c>
      <c r="AV20" s="26"/>
      <c r="AW20" s="26">
        <v>1.2E-2</v>
      </c>
      <c r="AX20" s="26"/>
      <c r="AY20" s="26">
        <v>3.9179999999999996E-3</v>
      </c>
      <c r="BA20" s="26">
        <v>5.1000000000000004E-3</v>
      </c>
      <c r="BC20" s="25">
        <v>3.3599999999999998E-2</v>
      </c>
    </row>
    <row r="21" spans="1:55" x14ac:dyDescent="0.25">
      <c r="A21" s="7"/>
      <c r="D21" s="3" t="s">
        <v>155</v>
      </c>
      <c r="E21" s="3"/>
      <c r="H21" s="8"/>
      <c r="I21" s="8"/>
      <c r="J21" s="8"/>
      <c r="K21" s="8"/>
      <c r="L21" s="8"/>
      <c r="N21" s="8"/>
      <c r="O21" s="8"/>
      <c r="P21" s="8"/>
      <c r="Q21" s="8"/>
      <c r="R21" s="8"/>
      <c r="S21" s="8"/>
      <c r="T21" s="8"/>
      <c r="U21" s="8"/>
      <c r="W21" s="8"/>
      <c r="Y21" s="19"/>
      <c r="Z21" s="19"/>
      <c r="AA21" s="19"/>
      <c r="AB21" s="1"/>
      <c r="AC21" s="52"/>
      <c r="AD21" s="1"/>
      <c r="AE21" s="19"/>
      <c r="AF21" s="1"/>
      <c r="AG21" s="19"/>
      <c r="AI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5" x14ac:dyDescent="0.25">
      <c r="A22" s="7"/>
      <c r="E22" s="1" t="s">
        <v>154</v>
      </c>
      <c r="H22" s="8" t="s">
        <v>2</v>
      </c>
      <c r="I22" s="8"/>
      <c r="J22" s="8" t="s">
        <v>2</v>
      </c>
      <c r="K22" s="8"/>
      <c r="L22" s="8" t="s">
        <v>2</v>
      </c>
      <c r="N22" s="8"/>
      <c r="O22" s="8" t="s">
        <v>2</v>
      </c>
      <c r="P22" s="8"/>
      <c r="Q22" s="8" t="s">
        <v>2</v>
      </c>
      <c r="R22" s="8"/>
      <c r="S22" s="8">
        <v>329</v>
      </c>
      <c r="T22" s="8"/>
      <c r="U22" s="8">
        <v>259</v>
      </c>
      <c r="V22" s="8"/>
      <c r="W22" s="8">
        <v>223</v>
      </c>
      <c r="X22" s="8"/>
      <c r="Y22" s="8">
        <v>245</v>
      </c>
      <c r="Z22" s="8"/>
      <c r="AA22" s="8">
        <v>276</v>
      </c>
      <c r="AB22" s="8"/>
      <c r="AC22" s="8">
        <v>254</v>
      </c>
      <c r="AD22" s="8"/>
      <c r="AE22" s="8">
        <v>415</v>
      </c>
      <c r="AF22" s="8"/>
      <c r="AG22" s="8">
        <v>400</v>
      </c>
      <c r="AH22" s="8"/>
      <c r="AI22" s="8">
        <v>393</v>
      </c>
      <c r="AK22" s="19">
        <v>426</v>
      </c>
      <c r="AL22" s="19"/>
      <c r="AM22" s="19">
        <v>255</v>
      </c>
      <c r="AN22" s="19"/>
      <c r="AO22" s="19">
        <v>346</v>
      </c>
      <c r="AP22" s="19"/>
      <c r="AQ22" s="19">
        <v>395</v>
      </c>
      <c r="AR22" s="19"/>
      <c r="AS22" s="19">
        <v>369</v>
      </c>
      <c r="AT22" s="19"/>
      <c r="AU22" s="19">
        <v>360</v>
      </c>
      <c r="AV22" s="19"/>
      <c r="AW22" s="19">
        <v>260</v>
      </c>
      <c r="AX22" s="19"/>
      <c r="AY22" s="19">
        <v>318</v>
      </c>
      <c r="BA22" s="1">
        <v>298</v>
      </c>
      <c r="BC22" s="1">
        <v>264</v>
      </c>
    </row>
    <row r="23" spans="1:55" x14ac:dyDescent="0.25">
      <c r="A23" s="7"/>
      <c r="E23" s="1" t="s">
        <v>153</v>
      </c>
      <c r="H23" s="8" t="s">
        <v>2</v>
      </c>
      <c r="I23" s="8"/>
      <c r="J23" s="8" t="s">
        <v>2</v>
      </c>
      <c r="K23" s="8"/>
      <c r="L23" s="8" t="s">
        <v>2</v>
      </c>
      <c r="N23" s="8"/>
      <c r="O23" s="8" t="s">
        <v>2</v>
      </c>
      <c r="P23" s="8"/>
      <c r="Q23" s="8" t="s">
        <v>2</v>
      </c>
      <c r="R23" s="8"/>
      <c r="S23" s="8">
        <v>180</v>
      </c>
      <c r="T23" s="8"/>
      <c r="U23" s="8">
        <v>199</v>
      </c>
      <c r="V23" s="8"/>
      <c r="W23" s="8">
        <v>216</v>
      </c>
      <c r="X23" s="8"/>
      <c r="Y23" s="8">
        <v>202</v>
      </c>
      <c r="Z23" s="8"/>
      <c r="AA23" s="8">
        <v>224</v>
      </c>
      <c r="AB23" s="8"/>
      <c r="AC23" s="8">
        <v>232</v>
      </c>
      <c r="AD23" s="8"/>
      <c r="AE23" s="8">
        <v>237</v>
      </c>
      <c r="AF23" s="8"/>
      <c r="AG23" s="8">
        <v>299</v>
      </c>
      <c r="AH23" s="8"/>
      <c r="AI23" s="8">
        <v>215</v>
      </c>
      <c r="AK23" s="19">
        <v>220</v>
      </c>
      <c r="AL23" s="19"/>
      <c r="AM23" s="19">
        <v>250</v>
      </c>
      <c r="AN23" s="19"/>
      <c r="AO23" s="19">
        <v>274</v>
      </c>
      <c r="AP23" s="19"/>
      <c r="AQ23" s="19">
        <v>277</v>
      </c>
      <c r="AR23" s="19"/>
      <c r="AS23" s="19">
        <f>60+86+76+13+12+5+20+2+1+2+1</f>
        <v>278</v>
      </c>
      <c r="AT23" s="19"/>
      <c r="AU23" s="19">
        <v>346</v>
      </c>
      <c r="AV23" s="19"/>
      <c r="AW23" s="19">
        <v>223</v>
      </c>
      <c r="AX23" s="19"/>
      <c r="AY23" s="19">
        <v>227</v>
      </c>
      <c r="BA23" s="1">
        <v>173</v>
      </c>
      <c r="BC23" s="1">
        <v>287</v>
      </c>
    </row>
    <row r="24" spans="1:55" x14ac:dyDescent="0.25">
      <c r="A24" s="7"/>
      <c r="E24" s="1" t="s">
        <v>152</v>
      </c>
      <c r="H24" s="8" t="s">
        <v>2</v>
      </c>
      <c r="I24" s="8"/>
      <c r="J24" s="8" t="s">
        <v>2</v>
      </c>
      <c r="K24" s="8"/>
      <c r="L24" s="8" t="s">
        <v>2</v>
      </c>
      <c r="N24" s="8"/>
      <c r="O24" s="8" t="s">
        <v>2</v>
      </c>
      <c r="P24" s="8"/>
      <c r="Q24" s="8" t="s">
        <v>2</v>
      </c>
      <c r="R24" s="8"/>
      <c r="S24" s="8">
        <v>229</v>
      </c>
      <c r="T24" s="8"/>
      <c r="U24" s="8">
        <v>231</v>
      </c>
      <c r="V24" s="8"/>
      <c r="W24" s="8">
        <v>272</v>
      </c>
      <c r="X24" s="8"/>
      <c r="Y24" s="8">
        <v>297</v>
      </c>
      <c r="Z24" s="8"/>
      <c r="AA24" s="8">
        <v>316</v>
      </c>
      <c r="AB24" s="8"/>
      <c r="AC24" s="8">
        <v>236</v>
      </c>
      <c r="AD24" s="8"/>
      <c r="AE24" s="8">
        <v>313</v>
      </c>
      <c r="AF24" s="8"/>
      <c r="AG24" s="8">
        <v>328</v>
      </c>
      <c r="AH24" s="8"/>
      <c r="AI24" s="8">
        <v>193</v>
      </c>
      <c r="AK24" s="19">
        <v>189</v>
      </c>
      <c r="AL24" s="19"/>
      <c r="AM24" s="19">
        <v>102</v>
      </c>
      <c r="AN24" s="19"/>
      <c r="AO24" s="19">
        <v>121</v>
      </c>
      <c r="AP24" s="19"/>
      <c r="AQ24" s="19">
        <v>112</v>
      </c>
      <c r="AR24" s="19"/>
      <c r="AS24" s="19">
        <f>42+55</f>
        <v>97</v>
      </c>
      <c r="AT24" s="19"/>
      <c r="AU24" s="19">
        <v>67</v>
      </c>
      <c r="AV24" s="19"/>
      <c r="AW24" s="19">
        <v>27</v>
      </c>
      <c r="AX24" s="19"/>
      <c r="AY24" s="19">
        <v>18</v>
      </c>
      <c r="BA24" s="1">
        <v>54</v>
      </c>
      <c r="BC24" s="21">
        <v>39</v>
      </c>
    </row>
    <row r="25" spans="1:55" x14ac:dyDescent="0.25">
      <c r="A25" s="7"/>
      <c r="E25" s="1" t="s">
        <v>151</v>
      </c>
      <c r="H25" s="8" t="s">
        <v>2</v>
      </c>
      <c r="I25" s="8"/>
      <c r="J25" s="8" t="s">
        <v>2</v>
      </c>
      <c r="K25" s="8"/>
      <c r="L25" s="8" t="s">
        <v>2</v>
      </c>
      <c r="N25" s="8"/>
      <c r="O25" s="8" t="s">
        <v>2</v>
      </c>
      <c r="P25" s="8"/>
      <c r="Q25" s="8" t="s">
        <v>2</v>
      </c>
      <c r="R25" s="8"/>
      <c r="S25" s="8">
        <v>121</v>
      </c>
      <c r="T25" s="8"/>
      <c r="U25" s="8">
        <v>62</v>
      </c>
      <c r="V25" s="8"/>
      <c r="W25" s="8">
        <v>113</v>
      </c>
      <c r="X25" s="8"/>
      <c r="Y25" s="8">
        <v>122</v>
      </c>
      <c r="Z25" s="8"/>
      <c r="AA25" s="8">
        <v>275</v>
      </c>
      <c r="AB25" s="8"/>
      <c r="AC25" s="8">
        <v>206</v>
      </c>
      <c r="AD25" s="8"/>
      <c r="AE25" s="8">
        <v>171</v>
      </c>
      <c r="AF25" s="8"/>
      <c r="AG25" s="8">
        <v>178</v>
      </c>
      <c r="AH25" s="8"/>
      <c r="AI25" s="8">
        <v>160</v>
      </c>
      <c r="AK25" s="19">
        <v>313</v>
      </c>
      <c r="AL25" s="19"/>
      <c r="AM25" s="19">
        <v>271</v>
      </c>
      <c r="AN25" s="19"/>
      <c r="AO25" s="19">
        <v>402</v>
      </c>
      <c r="AP25" s="19"/>
      <c r="AQ25" s="19">
        <v>127</v>
      </c>
      <c r="AR25" s="19"/>
      <c r="AS25" s="19">
        <v>87</v>
      </c>
      <c r="AT25" s="19"/>
      <c r="AU25" s="19">
        <v>68</v>
      </c>
      <c r="AV25" s="19"/>
      <c r="AW25" s="19">
        <v>272</v>
      </c>
      <c r="AX25" s="19"/>
      <c r="AY25" s="19">
        <v>195</v>
      </c>
      <c r="BA25" s="1">
        <v>203</v>
      </c>
      <c r="BC25" s="1">
        <v>214</v>
      </c>
    </row>
    <row r="26" spans="1:55" x14ac:dyDescent="0.25">
      <c r="A26" s="7"/>
      <c r="E26" s="1" t="s">
        <v>150</v>
      </c>
      <c r="H26" s="8" t="s">
        <v>2</v>
      </c>
      <c r="I26" s="8"/>
      <c r="J26" s="8" t="s">
        <v>2</v>
      </c>
      <c r="K26" s="8"/>
      <c r="L26" s="8" t="s">
        <v>2</v>
      </c>
      <c r="N26" s="8"/>
      <c r="O26" s="8" t="s">
        <v>2</v>
      </c>
      <c r="P26" s="8"/>
      <c r="Q26" s="8" t="s">
        <v>2</v>
      </c>
      <c r="R26" s="8"/>
      <c r="S26" s="8">
        <v>82</v>
      </c>
      <c r="T26" s="8"/>
      <c r="U26" s="8">
        <v>106</v>
      </c>
      <c r="V26" s="8"/>
      <c r="W26" s="8">
        <v>32</v>
      </c>
      <c r="X26" s="8"/>
      <c r="Y26" s="8">
        <v>34</v>
      </c>
      <c r="Z26" s="8"/>
      <c r="AA26" s="8">
        <v>33</v>
      </c>
      <c r="AB26" s="8"/>
      <c r="AC26" s="8">
        <v>35</v>
      </c>
      <c r="AD26" s="8"/>
      <c r="AE26" s="8">
        <v>34</v>
      </c>
      <c r="AF26" s="8"/>
      <c r="AG26" s="8">
        <v>73</v>
      </c>
      <c r="AH26" s="8"/>
      <c r="AI26" s="8">
        <v>35</v>
      </c>
      <c r="AK26" s="19">
        <v>37</v>
      </c>
      <c r="AL26" s="19"/>
      <c r="AM26" s="19">
        <v>24</v>
      </c>
      <c r="AN26" s="19"/>
      <c r="AO26" s="19">
        <v>31</v>
      </c>
      <c r="AP26" s="19"/>
      <c r="AQ26" s="19">
        <v>35</v>
      </c>
      <c r="AR26" s="19"/>
      <c r="AS26" s="19">
        <v>39</v>
      </c>
      <c r="AT26" s="19"/>
      <c r="AU26" s="19">
        <v>36</v>
      </c>
      <c r="AV26" s="19"/>
      <c r="AW26" s="19">
        <v>28</v>
      </c>
      <c r="AX26" s="19"/>
      <c r="AY26" s="19">
        <v>15</v>
      </c>
      <c r="BA26" s="1">
        <v>19</v>
      </c>
      <c r="BC26" s="1">
        <v>29</v>
      </c>
    </row>
    <row r="27" spans="1:55" x14ac:dyDescent="0.25">
      <c r="A27" s="7"/>
      <c r="E27" s="1" t="s">
        <v>149</v>
      </c>
      <c r="H27" s="8" t="s">
        <v>2</v>
      </c>
      <c r="I27" s="8"/>
      <c r="J27" s="8" t="s">
        <v>2</v>
      </c>
      <c r="K27" s="8"/>
      <c r="L27" s="8" t="s">
        <v>2</v>
      </c>
      <c r="N27" s="8"/>
      <c r="O27" s="8" t="s">
        <v>2</v>
      </c>
      <c r="P27" s="8"/>
      <c r="Q27" s="8" t="s">
        <v>2</v>
      </c>
      <c r="R27" s="8"/>
      <c r="S27" s="8">
        <v>172</v>
      </c>
      <c r="T27" s="8"/>
      <c r="U27" s="8">
        <v>567</v>
      </c>
      <c r="V27" s="8"/>
      <c r="W27" s="8">
        <v>457</v>
      </c>
      <c r="X27" s="8"/>
      <c r="Y27" s="8">
        <v>24</v>
      </c>
      <c r="Z27" s="8"/>
      <c r="AA27" s="8">
        <v>12</v>
      </c>
      <c r="AB27" s="8"/>
      <c r="AC27" s="8">
        <v>14</v>
      </c>
      <c r="AD27" s="8"/>
      <c r="AE27" s="8">
        <v>101</v>
      </c>
      <c r="AF27" s="8"/>
      <c r="AG27" s="8">
        <v>10</v>
      </c>
      <c r="AH27" s="8"/>
      <c r="AI27" s="8">
        <v>7</v>
      </c>
      <c r="AK27" s="19">
        <v>7</v>
      </c>
      <c r="AL27" s="19"/>
      <c r="AM27" s="19">
        <v>0</v>
      </c>
      <c r="AN27" s="19"/>
      <c r="AO27" s="19">
        <v>0</v>
      </c>
      <c r="AP27" s="19"/>
      <c r="AQ27" s="19">
        <v>1</v>
      </c>
      <c r="AR27" s="19"/>
      <c r="AS27" s="19">
        <v>1</v>
      </c>
      <c r="AT27" s="19"/>
      <c r="AU27" s="19">
        <v>1</v>
      </c>
      <c r="AV27" s="19"/>
      <c r="AW27" s="19">
        <v>1</v>
      </c>
      <c r="AX27" s="19"/>
      <c r="AY27" s="19">
        <v>2</v>
      </c>
      <c r="BA27" s="1">
        <v>0</v>
      </c>
      <c r="BC27" s="1">
        <v>0</v>
      </c>
    </row>
    <row r="28" spans="1:55" x14ac:dyDescent="0.25">
      <c r="A28" s="7"/>
      <c r="E28" s="1" t="s">
        <v>148</v>
      </c>
      <c r="H28" s="8" t="s">
        <v>2</v>
      </c>
      <c r="I28" s="8"/>
      <c r="J28" s="8" t="s">
        <v>2</v>
      </c>
      <c r="K28" s="8"/>
      <c r="L28" s="8" t="s">
        <v>2</v>
      </c>
      <c r="N28" s="8"/>
      <c r="O28" s="8" t="s">
        <v>2</v>
      </c>
      <c r="P28" s="8"/>
      <c r="Q28" s="8" t="s">
        <v>2</v>
      </c>
      <c r="R28" s="8"/>
      <c r="S28" s="8">
        <v>819</v>
      </c>
      <c r="T28" s="8"/>
      <c r="U28" s="8">
        <v>923</v>
      </c>
      <c r="V28" s="8"/>
      <c r="W28" s="8">
        <v>532</v>
      </c>
      <c r="X28" s="8"/>
      <c r="Y28" s="8">
        <v>1238</v>
      </c>
      <c r="Z28" s="8"/>
      <c r="AA28" s="8">
        <v>1076</v>
      </c>
      <c r="AB28" s="8"/>
      <c r="AC28" s="8">
        <v>570</v>
      </c>
      <c r="AD28" s="8"/>
      <c r="AE28" s="8">
        <v>856</v>
      </c>
      <c r="AF28" s="8"/>
      <c r="AG28" s="8">
        <v>730</v>
      </c>
      <c r="AH28" s="8"/>
      <c r="AI28" s="8">
        <v>1391</v>
      </c>
      <c r="AK28" s="19">
        <v>916</v>
      </c>
      <c r="AL28" s="19"/>
      <c r="AM28" s="19">
        <v>813</v>
      </c>
      <c r="AN28" s="19"/>
      <c r="AO28" s="19">
        <v>603</v>
      </c>
      <c r="AP28" s="19"/>
      <c r="AQ28" s="19">
        <v>603</v>
      </c>
      <c r="AR28" s="19"/>
      <c r="AS28" s="19">
        <v>800</v>
      </c>
      <c r="AT28" s="19"/>
      <c r="AU28" s="19">
        <v>676</v>
      </c>
      <c r="AV28" s="19"/>
      <c r="AW28" s="19">
        <v>527</v>
      </c>
      <c r="AX28" s="19"/>
      <c r="AY28" s="19">
        <v>668</v>
      </c>
      <c r="BA28" s="1">
        <v>548</v>
      </c>
      <c r="BC28" s="1">
        <v>612</v>
      </c>
    </row>
    <row r="29" spans="1:55" x14ac:dyDescent="0.25">
      <c r="A29" s="7"/>
      <c r="E29" s="1" t="s">
        <v>147</v>
      </c>
      <c r="H29" s="8" t="s">
        <v>2</v>
      </c>
      <c r="I29" s="8"/>
      <c r="J29" s="8" t="s">
        <v>2</v>
      </c>
      <c r="K29" s="8"/>
      <c r="L29" s="8" t="s">
        <v>2</v>
      </c>
      <c r="N29" s="8"/>
      <c r="O29" s="8" t="s">
        <v>2</v>
      </c>
      <c r="P29" s="8"/>
      <c r="Q29" s="8" t="s">
        <v>2</v>
      </c>
      <c r="R29" s="8"/>
      <c r="S29" s="8">
        <v>443</v>
      </c>
      <c r="T29" s="8"/>
      <c r="U29" s="8">
        <v>375</v>
      </c>
      <c r="V29" s="8"/>
      <c r="W29" s="8">
        <v>957</v>
      </c>
      <c r="X29" s="8"/>
      <c r="Y29" s="8">
        <v>841</v>
      </c>
      <c r="Z29" s="8"/>
      <c r="AA29" s="8">
        <v>921</v>
      </c>
      <c r="AB29" s="8"/>
      <c r="AC29" s="8">
        <v>812</v>
      </c>
      <c r="AD29" s="8"/>
      <c r="AE29" s="8">
        <v>835</v>
      </c>
      <c r="AF29" s="8"/>
      <c r="AG29" s="8">
        <v>682</v>
      </c>
      <c r="AH29" s="8"/>
      <c r="AI29" s="8">
        <v>666</v>
      </c>
      <c r="AK29" s="19">
        <v>528</v>
      </c>
      <c r="AL29" s="19"/>
      <c r="AM29" s="19">
        <v>605</v>
      </c>
      <c r="AN29" s="19"/>
      <c r="AO29" s="19">
        <v>617</v>
      </c>
      <c r="AP29" s="19"/>
      <c r="AQ29" s="19">
        <v>629</v>
      </c>
      <c r="AR29" s="19"/>
      <c r="AS29" s="19">
        <v>512</v>
      </c>
      <c r="AT29" s="19"/>
      <c r="AU29" s="19">
        <v>472</v>
      </c>
      <c r="AV29" s="19"/>
      <c r="AW29" s="19">
        <v>398</v>
      </c>
      <c r="AX29" s="19"/>
      <c r="AY29" s="19">
        <v>502</v>
      </c>
      <c r="BA29" s="1">
        <v>456</v>
      </c>
      <c r="BC29" s="1">
        <v>525</v>
      </c>
    </row>
    <row r="30" spans="1:55" x14ac:dyDescent="0.25">
      <c r="A30" s="7"/>
      <c r="D30" s="3" t="s">
        <v>146</v>
      </c>
      <c r="E30" s="3"/>
      <c r="H30" s="8"/>
      <c r="I30" s="8"/>
      <c r="J30" s="8"/>
      <c r="K30" s="8"/>
      <c r="L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5" x14ac:dyDescent="0.25">
      <c r="A31" s="7"/>
      <c r="E31" s="1" t="s">
        <v>145</v>
      </c>
      <c r="H31" s="8">
        <v>25981</v>
      </c>
      <c r="I31" s="8"/>
      <c r="J31" s="8">
        <v>24598</v>
      </c>
      <c r="K31" s="8"/>
      <c r="L31" s="8">
        <v>25880</v>
      </c>
      <c r="N31" s="8"/>
      <c r="O31" s="8">
        <v>26459</v>
      </c>
      <c r="P31" s="8"/>
      <c r="Q31" s="8">
        <v>30200</v>
      </c>
      <c r="R31" s="8"/>
      <c r="S31" s="8">
        <v>28608</v>
      </c>
      <c r="T31" s="8"/>
      <c r="U31" s="8">
        <v>30185</v>
      </c>
      <c r="V31" s="8"/>
      <c r="W31" s="8">
        <v>30893</v>
      </c>
      <c r="X31" s="8"/>
      <c r="Y31" s="8">
        <v>33114</v>
      </c>
      <c r="Z31" s="8"/>
      <c r="AA31" s="8">
        <v>33035</v>
      </c>
      <c r="AB31" s="8"/>
      <c r="AC31" s="8">
        <v>34147</v>
      </c>
      <c r="AD31" s="8"/>
      <c r="AE31" s="8">
        <v>32689</v>
      </c>
      <c r="AF31" s="8"/>
      <c r="AG31" s="8">
        <v>34099</v>
      </c>
      <c r="AH31" s="8"/>
      <c r="AI31" s="8">
        <v>33467</v>
      </c>
      <c r="AK31" s="19">
        <v>34077</v>
      </c>
      <c r="AL31" s="19"/>
      <c r="AM31" s="19">
        <v>33849</v>
      </c>
      <c r="AN31" s="19"/>
      <c r="AO31" s="19">
        <v>36205</v>
      </c>
      <c r="AP31" s="19"/>
      <c r="AQ31" s="19">
        <v>36992</v>
      </c>
      <c r="AR31" s="19"/>
      <c r="AS31" s="19">
        <v>38670</v>
      </c>
      <c r="AT31" s="19"/>
      <c r="AU31" s="19">
        <v>38119</v>
      </c>
      <c r="AV31" s="19"/>
      <c r="AW31" s="19">
        <v>41429</v>
      </c>
      <c r="AX31" s="19"/>
      <c r="AY31" s="19">
        <v>41980</v>
      </c>
      <c r="BA31" s="13">
        <v>43578</v>
      </c>
      <c r="BC31" s="22">
        <v>44985</v>
      </c>
    </row>
    <row r="32" spans="1:55" x14ac:dyDescent="0.25">
      <c r="A32" s="7"/>
      <c r="E32" s="1" t="s">
        <v>144</v>
      </c>
      <c r="H32" s="8">
        <v>17288</v>
      </c>
      <c r="I32" s="8"/>
      <c r="J32" s="8">
        <v>8900</v>
      </c>
      <c r="K32" s="8"/>
      <c r="L32" s="8">
        <v>12597</v>
      </c>
      <c r="N32" s="8"/>
      <c r="O32" s="8">
        <v>10675</v>
      </c>
      <c r="P32" s="8"/>
      <c r="Q32" s="8">
        <v>22911</v>
      </c>
      <c r="R32" s="8"/>
      <c r="S32" s="8">
        <v>11881</v>
      </c>
      <c r="T32" s="8"/>
      <c r="U32" s="8">
        <v>17382</v>
      </c>
      <c r="V32" s="8"/>
      <c r="W32" s="8">
        <v>11300</v>
      </c>
      <c r="X32" s="8"/>
      <c r="Y32" s="8">
        <v>25227</v>
      </c>
      <c r="Z32" s="8"/>
      <c r="AA32" s="8">
        <v>15434</v>
      </c>
      <c r="AB32" s="8"/>
      <c r="AC32" s="8">
        <v>17912</v>
      </c>
      <c r="AD32" s="8"/>
      <c r="AE32" s="8">
        <v>16992</v>
      </c>
      <c r="AF32" s="8"/>
      <c r="AG32" s="8">
        <v>25762</v>
      </c>
      <c r="AH32" s="8"/>
      <c r="AI32" s="8">
        <v>9539</v>
      </c>
      <c r="AK32" s="19">
        <v>14325</v>
      </c>
      <c r="AL32" s="19"/>
      <c r="AM32" s="19">
        <v>16152</v>
      </c>
      <c r="AN32" s="19"/>
      <c r="AO32" s="19">
        <v>27959</v>
      </c>
      <c r="AP32" s="19"/>
      <c r="AQ32" s="19">
        <v>10840</v>
      </c>
      <c r="AR32" s="19"/>
      <c r="AS32" s="19">
        <v>24250</v>
      </c>
      <c r="AT32" s="19"/>
      <c r="AU32" s="19">
        <v>9813</v>
      </c>
      <c r="AV32" s="19"/>
      <c r="AW32" s="19">
        <v>33705</v>
      </c>
      <c r="AX32" s="19"/>
      <c r="AY32" s="19">
        <v>11711</v>
      </c>
      <c r="BA32" s="13">
        <v>25756</v>
      </c>
      <c r="BC32" s="22">
        <v>26102</v>
      </c>
    </row>
    <row r="33" spans="1:55" s="21" customFormat="1" x14ac:dyDescent="0.25">
      <c r="A33" s="7"/>
      <c r="B33" s="1"/>
      <c r="C33" s="1"/>
      <c r="E33" s="2" t="s">
        <v>143</v>
      </c>
      <c r="H33" s="66">
        <v>66.540000000000006</v>
      </c>
      <c r="I33" s="66"/>
      <c r="J33" s="66">
        <v>36.18</v>
      </c>
      <c r="K33" s="66"/>
      <c r="L33" s="66">
        <v>48.67</v>
      </c>
      <c r="N33" s="66"/>
      <c r="O33" s="66">
        <v>40.35</v>
      </c>
      <c r="P33" s="66"/>
      <c r="Q33" s="29">
        <v>0.75860000000000005</v>
      </c>
      <c r="R33" s="29"/>
      <c r="S33" s="29">
        <v>0.41739999999999999</v>
      </c>
      <c r="T33" s="29"/>
      <c r="U33" s="29">
        <v>0.57579999999999998</v>
      </c>
      <c r="V33" s="29"/>
      <c r="W33" s="29">
        <v>0.36580000000000001</v>
      </c>
      <c r="X33" s="29"/>
      <c r="Y33" s="29">
        <v>0.76180000000000003</v>
      </c>
      <c r="Z33" s="29"/>
      <c r="AA33" s="29">
        <v>0.4672</v>
      </c>
      <c r="AB33" s="29"/>
      <c r="AC33" s="29">
        <v>0.52459999999999996</v>
      </c>
      <c r="AD33" s="29"/>
      <c r="AE33" s="29">
        <v>0.51980000000000004</v>
      </c>
      <c r="AF33" s="29"/>
      <c r="AG33" s="29">
        <v>0.75549999999999995</v>
      </c>
      <c r="AH33" s="29"/>
      <c r="AI33" s="29">
        <v>0.38500000000000001</v>
      </c>
      <c r="AK33" s="29">
        <v>0.42</v>
      </c>
      <c r="AL33" s="28"/>
      <c r="AM33" s="29">
        <v>0.47720000000000001</v>
      </c>
      <c r="AN33" s="28"/>
      <c r="AO33" s="29">
        <v>0.7722</v>
      </c>
      <c r="AP33" s="28"/>
      <c r="AQ33" s="29">
        <f>+AQ32/AQ31</f>
        <v>0.2930363321799308</v>
      </c>
      <c r="AR33" s="28"/>
      <c r="AS33" s="64">
        <v>0.62709999999999999</v>
      </c>
      <c r="AT33" s="65"/>
      <c r="AU33" s="64">
        <v>0.25740000000000002</v>
      </c>
      <c r="AV33" s="65"/>
      <c r="AW33" s="64">
        <v>0.81359999999999999</v>
      </c>
      <c r="AX33" s="65"/>
      <c r="AY33" s="64">
        <v>0.27900000000000003</v>
      </c>
      <c r="AZ33" s="62"/>
      <c r="BA33" s="63" t="s">
        <v>142</v>
      </c>
      <c r="BB33" s="62"/>
      <c r="BC33" s="61">
        <v>0.58020000000000005</v>
      </c>
    </row>
    <row r="34" spans="1:55" x14ac:dyDescent="0.25">
      <c r="A34" s="7"/>
      <c r="D34" s="3" t="s">
        <v>141</v>
      </c>
      <c r="E34" s="3"/>
      <c r="H34" s="8"/>
      <c r="I34" s="8"/>
      <c r="J34" s="8"/>
      <c r="K34" s="8"/>
      <c r="L34" s="8"/>
      <c r="N34" s="8"/>
      <c r="O34" s="8"/>
      <c r="P34" s="8"/>
      <c r="Q34" s="8"/>
      <c r="R34" s="8"/>
      <c r="S34" s="8"/>
      <c r="T34" s="8"/>
      <c r="U34" s="8"/>
      <c r="W34" s="8"/>
      <c r="Y34" s="19"/>
      <c r="Z34" s="19"/>
      <c r="AA34" s="19"/>
      <c r="AB34" s="1"/>
      <c r="AC34" s="52"/>
      <c r="AD34" s="1"/>
      <c r="AE34" s="19"/>
      <c r="AF34" s="1"/>
      <c r="AG34" s="19"/>
      <c r="AI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5" x14ac:dyDescent="0.25">
      <c r="A35" s="7"/>
      <c r="E35" s="1" t="s">
        <v>140</v>
      </c>
      <c r="H35" s="8">
        <v>2115</v>
      </c>
      <c r="I35" s="8"/>
      <c r="J35" s="8">
        <v>2253</v>
      </c>
      <c r="K35" s="8"/>
      <c r="L35" s="8">
        <v>2527</v>
      </c>
      <c r="N35" s="8"/>
      <c r="O35" s="8">
        <v>2658</v>
      </c>
      <c r="P35" s="8"/>
      <c r="Q35" s="8">
        <v>2727</v>
      </c>
      <c r="R35" s="8"/>
      <c r="S35" s="8">
        <v>2756</v>
      </c>
      <c r="T35" s="8"/>
      <c r="U35" s="8">
        <v>2305</v>
      </c>
      <c r="V35" s="8"/>
      <c r="W35" s="8">
        <v>2065</v>
      </c>
      <c r="X35" s="8"/>
      <c r="Y35" s="8">
        <v>1627</v>
      </c>
      <c r="Z35" s="8"/>
      <c r="AA35" s="8">
        <v>1642</v>
      </c>
      <c r="AB35" s="8"/>
      <c r="AC35" s="8">
        <v>1946</v>
      </c>
      <c r="AD35" s="8"/>
      <c r="AE35" s="8">
        <v>1969</v>
      </c>
      <c r="AF35" s="8"/>
      <c r="AG35" s="8">
        <v>2077</v>
      </c>
      <c r="AH35" s="8"/>
      <c r="AI35" s="8">
        <v>2750</v>
      </c>
      <c r="AK35" s="19">
        <v>2248</v>
      </c>
      <c r="AL35" s="19"/>
      <c r="AM35" s="19">
        <v>2416</v>
      </c>
      <c r="AN35" s="19"/>
      <c r="AO35" s="19">
        <v>2483</v>
      </c>
      <c r="AP35" s="19"/>
      <c r="AQ35" s="19">
        <v>2583</v>
      </c>
      <c r="AR35" s="19"/>
      <c r="AS35" s="19">
        <v>2416</v>
      </c>
      <c r="AT35" s="19"/>
      <c r="AU35" s="19">
        <v>2470</v>
      </c>
      <c r="AV35" s="19"/>
      <c r="AW35" s="19">
        <v>2506</v>
      </c>
      <c r="AX35" s="19"/>
      <c r="AY35" s="19">
        <v>3078</v>
      </c>
      <c r="BA35" s="22">
        <v>2890</v>
      </c>
      <c r="BC35" s="22">
        <v>2435</v>
      </c>
    </row>
    <row r="36" spans="1:55" x14ac:dyDescent="0.25">
      <c r="A36" s="7"/>
      <c r="E36" s="1" t="s">
        <v>139</v>
      </c>
      <c r="H36" s="8">
        <v>3258</v>
      </c>
      <c r="I36" s="8"/>
      <c r="J36" s="8">
        <v>4628</v>
      </c>
      <c r="K36" s="8"/>
      <c r="L36" s="8">
        <v>5425</v>
      </c>
      <c r="N36" s="8"/>
      <c r="O36" s="8">
        <v>6701</v>
      </c>
      <c r="P36" s="8"/>
      <c r="Q36" s="8">
        <v>4883</v>
      </c>
      <c r="R36" s="8"/>
      <c r="S36" s="8">
        <v>4769</v>
      </c>
      <c r="T36" s="8"/>
      <c r="U36" s="8">
        <v>4043</v>
      </c>
      <c r="V36" s="8"/>
      <c r="W36" s="8">
        <v>3329</v>
      </c>
      <c r="X36" s="8"/>
      <c r="Y36" s="8">
        <v>2447</v>
      </c>
      <c r="Z36" s="8"/>
      <c r="AA36" s="8">
        <v>3011</v>
      </c>
      <c r="AB36" s="8"/>
      <c r="AC36" s="8">
        <v>3402</v>
      </c>
      <c r="AD36" s="8"/>
      <c r="AE36" s="8">
        <v>2528</v>
      </c>
      <c r="AF36" s="8"/>
      <c r="AG36" s="8">
        <v>3244</v>
      </c>
      <c r="AH36" s="8"/>
      <c r="AI36" s="8">
        <v>7538</v>
      </c>
      <c r="AK36" s="19">
        <v>2430</v>
      </c>
      <c r="AL36" s="19"/>
      <c r="AM36" s="19">
        <v>2883</v>
      </c>
      <c r="AN36" s="19"/>
      <c r="AO36" s="19">
        <v>3185</v>
      </c>
      <c r="AP36" s="19"/>
      <c r="AQ36" s="19">
        <v>2994</v>
      </c>
      <c r="AR36" s="19"/>
      <c r="AS36" s="19">
        <v>2757</v>
      </c>
      <c r="AT36" s="19"/>
      <c r="AU36" s="19">
        <v>3262</v>
      </c>
      <c r="AV36" s="19"/>
      <c r="AW36" s="19">
        <v>4983</v>
      </c>
      <c r="AX36" s="19"/>
      <c r="AY36" s="19">
        <v>5262</v>
      </c>
      <c r="BA36" s="22">
        <v>3397</v>
      </c>
      <c r="BC36" s="22">
        <v>2431</v>
      </c>
    </row>
    <row r="37" spans="1:55" x14ac:dyDescent="0.25">
      <c r="A37" s="7"/>
      <c r="D37" s="3" t="s">
        <v>138</v>
      </c>
      <c r="E37" s="3"/>
      <c r="H37" s="8"/>
      <c r="I37" s="8"/>
      <c r="J37" s="8"/>
      <c r="K37" s="8"/>
      <c r="L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5" x14ac:dyDescent="0.25">
      <c r="A38" s="7"/>
      <c r="E38" s="1" t="s">
        <v>137</v>
      </c>
      <c r="H38" s="8" t="s">
        <v>2</v>
      </c>
      <c r="I38" s="8"/>
      <c r="J38" s="8" t="s">
        <v>2</v>
      </c>
      <c r="K38" s="8"/>
      <c r="L38" s="8" t="s">
        <v>2</v>
      </c>
      <c r="N38" s="8"/>
      <c r="O38" s="8" t="s">
        <v>2</v>
      </c>
      <c r="P38" s="8"/>
      <c r="Q38" s="8" t="s">
        <v>2</v>
      </c>
      <c r="R38" s="8"/>
      <c r="S38" s="8">
        <v>13</v>
      </c>
      <c r="T38" s="8"/>
      <c r="U38" s="8">
        <v>14</v>
      </c>
      <c r="V38" s="8"/>
      <c r="W38" s="8">
        <v>15</v>
      </c>
      <c r="X38" s="8"/>
      <c r="Y38" s="8">
        <v>15</v>
      </c>
      <c r="Z38" s="8"/>
      <c r="AA38" s="8">
        <v>15</v>
      </c>
      <c r="AB38" s="8"/>
      <c r="AC38" s="8">
        <v>15</v>
      </c>
      <c r="AD38" s="8"/>
      <c r="AE38" s="8">
        <v>15</v>
      </c>
      <c r="AF38" s="8"/>
      <c r="AG38" s="8">
        <v>15</v>
      </c>
      <c r="AH38" s="8"/>
      <c r="AI38" s="8">
        <v>15</v>
      </c>
      <c r="AK38" s="19">
        <v>15</v>
      </c>
      <c r="AL38" s="19"/>
      <c r="AM38" s="19">
        <v>15</v>
      </c>
      <c r="AN38" s="19"/>
      <c r="AO38" s="19">
        <v>8</v>
      </c>
      <c r="AP38" s="19"/>
      <c r="AQ38" s="19">
        <v>11</v>
      </c>
      <c r="AR38" s="19"/>
      <c r="AS38" s="19">
        <v>15</v>
      </c>
      <c r="AT38" s="19"/>
      <c r="AU38" s="20" t="s">
        <v>13</v>
      </c>
      <c r="AV38" s="19"/>
      <c r="AW38" s="20" t="s">
        <v>13</v>
      </c>
      <c r="AX38" s="19"/>
      <c r="AY38" s="20" t="s">
        <v>13</v>
      </c>
      <c r="BA38" s="21" t="s">
        <v>13</v>
      </c>
      <c r="BC38" s="21" t="s">
        <v>13</v>
      </c>
    </row>
    <row r="39" spans="1:55" x14ac:dyDescent="0.25">
      <c r="A39" s="7"/>
      <c r="E39" s="1" t="s">
        <v>136</v>
      </c>
      <c r="H39" s="8" t="s">
        <v>2</v>
      </c>
      <c r="I39" s="8"/>
      <c r="J39" s="8" t="s">
        <v>2</v>
      </c>
      <c r="K39" s="8"/>
      <c r="L39" s="8" t="s">
        <v>2</v>
      </c>
      <c r="N39" s="8"/>
      <c r="O39" s="8" t="s">
        <v>2</v>
      </c>
      <c r="P39" s="8"/>
      <c r="Q39" s="8" t="s">
        <v>2</v>
      </c>
      <c r="R39" s="8"/>
      <c r="S39" s="8">
        <v>257199</v>
      </c>
      <c r="T39" s="8"/>
      <c r="U39" s="8">
        <v>279199</v>
      </c>
      <c r="V39" s="8"/>
      <c r="W39" s="8">
        <v>301199</v>
      </c>
      <c r="X39" s="8"/>
      <c r="Y39" s="8">
        <v>301199</v>
      </c>
      <c r="Z39" s="8"/>
      <c r="AA39" s="8">
        <v>301199</v>
      </c>
      <c r="AB39" s="8"/>
      <c r="AC39" s="8">
        <v>301199</v>
      </c>
      <c r="AD39" s="8"/>
      <c r="AE39" s="8">
        <v>301199</v>
      </c>
      <c r="AF39" s="8"/>
      <c r="AG39" s="8">
        <v>301199</v>
      </c>
      <c r="AH39" s="8"/>
      <c r="AI39" s="8">
        <v>301199</v>
      </c>
      <c r="AK39" s="19">
        <v>301199</v>
      </c>
      <c r="AL39" s="19"/>
      <c r="AM39" s="19">
        <v>301199</v>
      </c>
      <c r="AN39" s="19"/>
      <c r="AO39" s="19">
        <v>257700</v>
      </c>
      <c r="AP39" s="19"/>
      <c r="AQ39" s="19">
        <v>289680</v>
      </c>
      <c r="AR39" s="19"/>
      <c r="AS39" s="19">
        <v>304243</v>
      </c>
      <c r="AT39" s="19"/>
      <c r="AU39" s="20" t="s">
        <v>13</v>
      </c>
      <c r="AV39" s="19"/>
      <c r="AW39" s="20" t="s">
        <v>13</v>
      </c>
      <c r="AX39" s="19"/>
      <c r="AY39" s="20" t="s">
        <v>13</v>
      </c>
      <c r="BA39" s="21" t="s">
        <v>13</v>
      </c>
      <c r="BC39" s="21" t="s">
        <v>13</v>
      </c>
    </row>
    <row r="40" spans="1:55" x14ac:dyDescent="0.25">
      <c r="A40" s="7"/>
      <c r="D40" s="3" t="s">
        <v>135</v>
      </c>
      <c r="E40" s="3"/>
      <c r="H40" s="8"/>
      <c r="I40" s="8"/>
      <c r="J40" s="8"/>
      <c r="K40" s="8"/>
      <c r="L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5" x14ac:dyDescent="0.25">
      <c r="A41" s="7"/>
      <c r="E41" s="1" t="s">
        <v>134</v>
      </c>
      <c r="H41" s="8" t="s">
        <v>2</v>
      </c>
      <c r="I41" s="8"/>
      <c r="J41" s="8" t="s">
        <v>2</v>
      </c>
      <c r="K41" s="8"/>
      <c r="L41" s="8" t="s">
        <v>2</v>
      </c>
      <c r="N41" s="8"/>
      <c r="O41" s="8" t="s">
        <v>2</v>
      </c>
      <c r="P41" s="8"/>
      <c r="Q41" s="8" t="s">
        <v>2</v>
      </c>
      <c r="R41" s="8"/>
      <c r="S41" s="8">
        <v>326</v>
      </c>
      <c r="T41" s="8"/>
      <c r="U41" s="8">
        <v>370</v>
      </c>
      <c r="V41" s="8"/>
      <c r="W41" s="8">
        <v>370</v>
      </c>
      <c r="X41" s="8"/>
      <c r="Y41" s="8">
        <v>371</v>
      </c>
      <c r="Z41" s="8"/>
      <c r="AA41" s="8">
        <v>384</v>
      </c>
      <c r="AB41" s="8"/>
      <c r="AC41" s="8">
        <v>380</v>
      </c>
      <c r="AD41" s="8"/>
      <c r="AE41" s="8">
        <v>400</v>
      </c>
      <c r="AF41" s="8"/>
      <c r="AG41" s="8">
        <v>410</v>
      </c>
      <c r="AH41" s="8"/>
      <c r="AI41" s="8">
        <v>483</v>
      </c>
      <c r="AK41" s="19">
        <v>483</v>
      </c>
      <c r="AL41" s="19"/>
      <c r="AM41" s="19">
        <v>374</v>
      </c>
      <c r="AN41" s="19"/>
      <c r="AO41" s="19">
        <v>223</v>
      </c>
      <c r="AP41" s="19"/>
      <c r="AQ41" s="19">
        <v>258</v>
      </c>
      <c r="AR41" s="19"/>
      <c r="AS41" s="19">
        <v>409</v>
      </c>
      <c r="AT41" s="19"/>
      <c r="AU41" s="19">
        <v>425</v>
      </c>
      <c r="AV41" s="19"/>
      <c r="AW41" s="19">
        <f>425+6+6+11</f>
        <v>448</v>
      </c>
      <c r="AX41" s="19"/>
      <c r="AY41" s="19">
        <v>562</v>
      </c>
      <c r="BA41" s="1">
        <v>407</v>
      </c>
      <c r="BC41" s="1">
        <v>436</v>
      </c>
    </row>
    <row r="42" spans="1:55" x14ac:dyDescent="0.25">
      <c r="A42" s="7"/>
      <c r="D42" s="3" t="s">
        <v>133</v>
      </c>
      <c r="E42" s="3"/>
      <c r="H42" s="8"/>
      <c r="I42" s="8"/>
      <c r="J42" s="8"/>
      <c r="K42" s="8"/>
      <c r="L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</row>
    <row r="43" spans="1:55" x14ac:dyDescent="0.25">
      <c r="A43" s="7"/>
      <c r="E43" s="1" t="s">
        <v>132</v>
      </c>
      <c r="H43" s="8">
        <v>7</v>
      </c>
      <c r="I43" s="8"/>
      <c r="J43" s="8">
        <v>12</v>
      </c>
      <c r="K43" s="8"/>
      <c r="L43" s="8">
        <v>11</v>
      </c>
      <c r="N43" s="8"/>
      <c r="O43" s="8">
        <v>13</v>
      </c>
      <c r="P43" s="8"/>
      <c r="Q43" s="8">
        <v>8</v>
      </c>
      <c r="R43" s="8"/>
      <c r="S43" s="8">
        <v>13</v>
      </c>
      <c r="T43" s="8"/>
      <c r="U43" s="8">
        <v>11</v>
      </c>
      <c r="V43" s="8"/>
      <c r="W43" s="8">
        <v>16</v>
      </c>
      <c r="X43" s="8"/>
      <c r="Y43" s="8">
        <v>11</v>
      </c>
      <c r="Z43" s="8"/>
      <c r="AA43" s="8">
        <v>4</v>
      </c>
      <c r="AB43" s="8"/>
      <c r="AC43" s="8">
        <v>10</v>
      </c>
      <c r="AD43" s="8"/>
      <c r="AE43" s="8">
        <v>9</v>
      </c>
      <c r="AF43" s="8"/>
      <c r="AG43" s="8">
        <v>5</v>
      </c>
      <c r="AH43" s="8"/>
      <c r="AI43" s="8">
        <v>43</v>
      </c>
      <c r="AK43" s="19">
        <v>41</v>
      </c>
      <c r="AL43" s="19"/>
      <c r="AM43" s="19">
        <v>18</v>
      </c>
      <c r="AN43" s="19"/>
      <c r="AO43" s="19">
        <v>7</v>
      </c>
      <c r="AP43" s="19"/>
      <c r="AQ43" s="19">
        <v>0</v>
      </c>
      <c r="AR43" s="19"/>
      <c r="AS43" s="19">
        <v>10</v>
      </c>
      <c r="AT43" s="19"/>
      <c r="AU43" s="20" t="s">
        <v>13</v>
      </c>
      <c r="AV43" s="19"/>
      <c r="AW43" s="20" t="s">
        <v>13</v>
      </c>
      <c r="AX43" s="19"/>
      <c r="AY43" s="20" t="s">
        <v>13</v>
      </c>
      <c r="BA43" s="21" t="s">
        <v>13</v>
      </c>
      <c r="BC43" s="21" t="s">
        <v>13</v>
      </c>
    </row>
    <row r="44" spans="1:55" x14ac:dyDescent="0.25">
      <c r="A44" s="7"/>
      <c r="C44" s="3" t="s">
        <v>131</v>
      </c>
      <c r="H44" s="8"/>
      <c r="I44" s="8"/>
      <c r="J44" s="8"/>
      <c r="K44" s="8"/>
      <c r="L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5" x14ac:dyDescent="0.25">
      <c r="A45" s="7"/>
      <c r="D45" s="3" t="s">
        <v>130</v>
      </c>
      <c r="E45" s="3"/>
      <c r="H45" s="8"/>
      <c r="I45" s="8"/>
      <c r="J45" s="8"/>
      <c r="K45" s="8"/>
      <c r="L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5" x14ac:dyDescent="0.25">
      <c r="A46" s="7"/>
      <c r="E46" s="1" t="s">
        <v>129</v>
      </c>
      <c r="H46" s="8">
        <v>98</v>
      </c>
      <c r="I46" s="8"/>
      <c r="J46" s="8">
        <v>124</v>
      </c>
      <c r="K46" s="8"/>
      <c r="L46" s="8">
        <v>147</v>
      </c>
      <c r="N46" s="8"/>
      <c r="O46" s="8">
        <v>150</v>
      </c>
      <c r="P46" s="8"/>
      <c r="Q46" s="8">
        <v>128</v>
      </c>
      <c r="R46" s="8"/>
      <c r="S46" s="8">
        <v>180</v>
      </c>
      <c r="T46" s="8"/>
      <c r="U46" s="8">
        <v>199</v>
      </c>
      <c r="V46" s="8"/>
      <c r="W46" s="8">
        <v>216</v>
      </c>
      <c r="X46" s="8"/>
      <c r="Y46" s="8">
        <v>202</v>
      </c>
      <c r="Z46" s="8"/>
      <c r="AA46" s="8">
        <v>224</v>
      </c>
      <c r="AB46" s="8"/>
      <c r="AC46" s="8">
        <v>232</v>
      </c>
      <c r="AD46" s="8"/>
      <c r="AE46" s="8">
        <v>237</v>
      </c>
      <c r="AF46" s="8"/>
      <c r="AG46" s="8">
        <v>299</v>
      </c>
      <c r="AH46" s="8"/>
      <c r="AI46" s="8">
        <v>282</v>
      </c>
      <c r="AK46" s="19">
        <v>286</v>
      </c>
      <c r="AL46" s="19"/>
      <c r="AM46" s="19">
        <v>250</v>
      </c>
      <c r="AN46" s="19"/>
      <c r="AO46" s="19">
        <v>274</v>
      </c>
      <c r="AP46" s="19"/>
      <c r="AQ46" s="19">
        <v>273</v>
      </c>
      <c r="AR46" s="19"/>
      <c r="AS46" s="19">
        <v>329</v>
      </c>
      <c r="AT46" s="19"/>
      <c r="AU46" s="19">
        <v>292</v>
      </c>
      <c r="AV46" s="19"/>
      <c r="AW46" s="19">
        <v>223</v>
      </c>
      <c r="AX46" s="19"/>
      <c r="AY46" s="19">
        <v>254</v>
      </c>
      <c r="BA46" s="1">
        <v>317</v>
      </c>
      <c r="BC46" s="1">
        <v>294</v>
      </c>
    </row>
    <row r="47" spans="1:55" x14ac:dyDescent="0.25">
      <c r="A47" s="7"/>
      <c r="E47" s="1" t="s">
        <v>125</v>
      </c>
      <c r="H47" s="8">
        <v>236</v>
      </c>
      <c r="I47" s="8"/>
      <c r="J47" s="8">
        <v>295</v>
      </c>
      <c r="K47" s="8"/>
      <c r="L47" s="8">
        <v>333</v>
      </c>
      <c r="N47" s="8"/>
      <c r="O47" s="8">
        <v>471</v>
      </c>
      <c r="P47" s="8"/>
      <c r="Q47" s="8">
        <v>460</v>
      </c>
      <c r="R47" s="8"/>
      <c r="S47" s="8">
        <v>557</v>
      </c>
      <c r="T47" s="8"/>
      <c r="U47" s="8">
        <v>585</v>
      </c>
      <c r="V47" s="8"/>
      <c r="W47" s="8">
        <v>545</v>
      </c>
      <c r="X47" s="8"/>
      <c r="Y47" s="8">
        <v>618</v>
      </c>
      <c r="Z47" s="8"/>
      <c r="AA47" s="8">
        <v>613</v>
      </c>
      <c r="AB47" s="8"/>
      <c r="AC47" s="8">
        <v>641</v>
      </c>
      <c r="AD47" s="8"/>
      <c r="AE47" s="8">
        <v>546</v>
      </c>
      <c r="AF47" s="8"/>
      <c r="AG47" s="8">
        <v>475</v>
      </c>
      <c r="AH47" s="8"/>
      <c r="AI47" s="8">
        <v>381</v>
      </c>
      <c r="AK47" s="19">
        <v>324</v>
      </c>
      <c r="AL47" s="19"/>
      <c r="AM47" s="19">
        <v>241</v>
      </c>
      <c r="AN47" s="19"/>
      <c r="AO47" s="19">
        <v>267</v>
      </c>
      <c r="AP47" s="19"/>
      <c r="AQ47" s="19">
        <v>275</v>
      </c>
      <c r="AR47" s="19"/>
      <c r="AS47" s="19">
        <v>209</v>
      </c>
      <c r="AT47" s="19"/>
      <c r="AU47" s="19">
        <v>233</v>
      </c>
      <c r="AV47" s="19"/>
      <c r="AW47" s="19">
        <v>180</v>
      </c>
      <c r="AX47" s="19"/>
      <c r="AY47" s="19">
        <v>194</v>
      </c>
      <c r="BA47" s="1">
        <v>222</v>
      </c>
      <c r="BC47" s="1">
        <v>203</v>
      </c>
    </row>
    <row r="48" spans="1:55" x14ac:dyDescent="0.25">
      <c r="A48" s="7"/>
      <c r="E48" s="1" t="s">
        <v>128</v>
      </c>
      <c r="H48" s="8">
        <v>273</v>
      </c>
      <c r="I48" s="8"/>
      <c r="J48" s="8">
        <v>255</v>
      </c>
      <c r="K48" s="8"/>
      <c r="L48" s="8">
        <v>254</v>
      </c>
      <c r="N48" s="8"/>
      <c r="O48" s="8">
        <v>278</v>
      </c>
      <c r="P48" s="8"/>
      <c r="Q48" s="8">
        <v>246</v>
      </c>
      <c r="R48" s="8"/>
      <c r="S48" s="8">
        <v>238</v>
      </c>
      <c r="T48" s="8"/>
      <c r="U48" s="8">
        <v>244</v>
      </c>
      <c r="V48" s="8"/>
      <c r="W48" s="8">
        <v>269</v>
      </c>
      <c r="X48" s="8"/>
      <c r="Y48" s="8">
        <v>253</v>
      </c>
      <c r="Z48" s="8"/>
      <c r="AA48" s="8">
        <v>241</v>
      </c>
      <c r="AB48" s="8"/>
      <c r="AC48" s="8">
        <v>276</v>
      </c>
      <c r="AD48" s="8"/>
      <c r="AE48" s="8">
        <v>257</v>
      </c>
      <c r="AF48" s="8"/>
      <c r="AG48" s="8">
        <v>167</v>
      </c>
      <c r="AH48" s="8"/>
      <c r="AI48" s="8">
        <v>181</v>
      </c>
      <c r="AK48" s="19">
        <v>171</v>
      </c>
      <c r="AL48" s="19"/>
      <c r="AM48" s="19">
        <v>195</v>
      </c>
      <c r="AN48" s="19"/>
      <c r="AO48" s="19">
        <v>207</v>
      </c>
      <c r="AP48" s="19"/>
      <c r="AQ48" s="19">
        <v>193</v>
      </c>
      <c r="AR48" s="19"/>
      <c r="AS48" s="19">
        <f>91+82</f>
        <v>173</v>
      </c>
      <c r="AT48" s="19"/>
      <c r="AU48" s="19">
        <v>159</v>
      </c>
      <c r="AV48" s="19"/>
      <c r="AW48" s="19">
        <v>208</v>
      </c>
      <c r="AX48" s="19"/>
      <c r="AY48" s="19">
        <v>144</v>
      </c>
      <c r="BA48" s="1">
        <v>157</v>
      </c>
      <c r="BC48" s="1">
        <v>84</v>
      </c>
    </row>
    <row r="49" spans="1:55" x14ac:dyDescent="0.25">
      <c r="A49" s="7"/>
      <c r="E49" s="1" t="s">
        <v>127</v>
      </c>
      <c r="H49" s="8">
        <v>140</v>
      </c>
      <c r="I49" s="8"/>
      <c r="J49" s="8">
        <v>123</v>
      </c>
      <c r="K49" s="8"/>
      <c r="L49" s="8">
        <v>165</v>
      </c>
      <c r="N49" s="8"/>
      <c r="O49" s="8">
        <v>170</v>
      </c>
      <c r="P49" s="8"/>
      <c r="Q49" s="8">
        <v>124</v>
      </c>
      <c r="R49" s="8"/>
      <c r="S49" s="8">
        <v>155</v>
      </c>
      <c r="T49" s="8"/>
      <c r="U49" s="8">
        <v>149</v>
      </c>
      <c r="V49" s="8"/>
      <c r="W49" s="8">
        <v>269</v>
      </c>
      <c r="X49" s="8"/>
      <c r="Y49" s="8">
        <v>211</v>
      </c>
      <c r="Z49" s="8"/>
      <c r="AA49" s="8">
        <v>43</v>
      </c>
      <c r="AB49" s="8"/>
      <c r="AC49" s="8">
        <v>244</v>
      </c>
      <c r="AD49" s="8"/>
      <c r="AE49" s="8">
        <v>158</v>
      </c>
      <c r="AF49" s="8"/>
      <c r="AG49" s="8">
        <v>110</v>
      </c>
      <c r="AH49" s="8"/>
      <c r="AI49" s="8">
        <v>162</v>
      </c>
      <c r="AK49" s="19">
        <v>143</v>
      </c>
      <c r="AL49" s="19"/>
      <c r="AM49" s="19">
        <v>123</v>
      </c>
      <c r="AN49" s="19"/>
      <c r="AO49" s="19">
        <v>84</v>
      </c>
      <c r="AP49" s="19"/>
      <c r="AQ49" s="19">
        <v>102</v>
      </c>
      <c r="AR49" s="19"/>
      <c r="AS49" s="19">
        <v>123</v>
      </c>
      <c r="AT49" s="19"/>
      <c r="AU49" s="19">
        <v>80</v>
      </c>
      <c r="AV49" s="19"/>
      <c r="AW49" s="19">
        <v>112</v>
      </c>
      <c r="AX49" s="19"/>
      <c r="AY49" s="19">
        <v>71</v>
      </c>
      <c r="BA49" s="1">
        <v>78</v>
      </c>
      <c r="BC49" s="1">
        <v>106</v>
      </c>
    </row>
    <row r="50" spans="1:55" x14ac:dyDescent="0.25">
      <c r="A50" s="7"/>
      <c r="D50" s="3" t="s">
        <v>126</v>
      </c>
      <c r="E50" s="3"/>
      <c r="H50" s="8"/>
      <c r="I50" s="8"/>
      <c r="J50" s="8"/>
      <c r="K50" s="8"/>
      <c r="L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5" x14ac:dyDescent="0.25">
      <c r="A51" s="7"/>
      <c r="E51" s="1" t="s">
        <v>125</v>
      </c>
      <c r="H51" s="8">
        <v>259</v>
      </c>
      <c r="I51" s="8"/>
      <c r="J51" s="8">
        <v>284</v>
      </c>
      <c r="K51" s="8"/>
      <c r="L51" s="8">
        <v>264</v>
      </c>
      <c r="N51" s="8"/>
      <c r="O51" s="8">
        <v>282</v>
      </c>
      <c r="P51" s="8"/>
      <c r="Q51" s="8">
        <v>286</v>
      </c>
      <c r="R51" s="8"/>
      <c r="S51" s="8">
        <v>265</v>
      </c>
      <c r="T51" s="8"/>
      <c r="U51" s="8">
        <v>257</v>
      </c>
      <c r="V51" s="8"/>
      <c r="W51" s="8">
        <v>7</v>
      </c>
      <c r="X51" s="8"/>
      <c r="Y51" s="8">
        <v>6</v>
      </c>
      <c r="Z51" s="8"/>
      <c r="AA51" s="8">
        <v>3</v>
      </c>
      <c r="AB51" s="8"/>
      <c r="AC51" s="8">
        <v>5</v>
      </c>
      <c r="AD51" s="8"/>
      <c r="AE51" s="8">
        <v>5</v>
      </c>
      <c r="AF51" s="8"/>
      <c r="AG51" s="8">
        <v>5</v>
      </c>
      <c r="AH51" s="8"/>
      <c r="AI51" s="8">
        <v>4</v>
      </c>
      <c r="AK51" s="19">
        <v>5</v>
      </c>
      <c r="AL51" s="19"/>
      <c r="AM51" s="19">
        <v>5</v>
      </c>
      <c r="AN51" s="19"/>
      <c r="AO51" s="19">
        <v>5</v>
      </c>
      <c r="AP51" s="19"/>
      <c r="AQ51" s="19">
        <v>1</v>
      </c>
      <c r="AR51" s="19"/>
      <c r="AS51" s="19">
        <v>1</v>
      </c>
      <c r="AT51" s="19"/>
      <c r="AU51" s="19">
        <v>4</v>
      </c>
      <c r="AV51" s="19"/>
      <c r="AW51" s="19">
        <v>1</v>
      </c>
      <c r="AX51" s="19"/>
      <c r="AY51" s="19">
        <v>6</v>
      </c>
      <c r="BA51" s="1">
        <v>6</v>
      </c>
      <c r="BC51" s="1">
        <v>17</v>
      </c>
    </row>
    <row r="52" spans="1:55" x14ac:dyDescent="0.25">
      <c r="A52" s="7"/>
      <c r="E52" s="1" t="s">
        <v>124</v>
      </c>
      <c r="H52" s="8">
        <v>485</v>
      </c>
      <c r="I52" s="8"/>
      <c r="J52" s="8">
        <v>539</v>
      </c>
      <c r="K52" s="8"/>
      <c r="L52" s="8">
        <v>432</v>
      </c>
      <c r="N52" s="8"/>
      <c r="O52" s="8">
        <v>493</v>
      </c>
      <c r="P52" s="8"/>
      <c r="Q52" s="8">
        <v>513</v>
      </c>
      <c r="R52" s="8"/>
      <c r="S52" s="8">
        <v>332</v>
      </c>
      <c r="T52" s="8"/>
      <c r="U52" s="8">
        <v>309</v>
      </c>
      <c r="V52" s="8"/>
      <c r="W52" s="8">
        <v>329</v>
      </c>
      <c r="X52" s="8"/>
      <c r="Y52" s="8">
        <v>281</v>
      </c>
      <c r="Z52" s="8"/>
      <c r="AA52" s="8">
        <v>146</v>
      </c>
      <c r="AB52" s="8"/>
      <c r="AC52" s="8">
        <v>145</v>
      </c>
      <c r="AD52" s="8"/>
      <c r="AE52" s="8">
        <v>79</v>
      </c>
      <c r="AF52" s="8"/>
      <c r="AG52" s="20" t="s">
        <v>13</v>
      </c>
      <c r="AH52" s="8"/>
      <c r="AI52" s="20" t="s">
        <v>13</v>
      </c>
      <c r="AJ52" s="21"/>
      <c r="AK52" s="20" t="s">
        <v>13</v>
      </c>
      <c r="AL52" s="60"/>
      <c r="AM52" s="20" t="s">
        <v>13</v>
      </c>
      <c r="AN52" s="60"/>
      <c r="AO52" s="20" t="s">
        <v>13</v>
      </c>
      <c r="AP52" s="60"/>
      <c r="AQ52" s="20" t="s">
        <v>13</v>
      </c>
      <c r="AR52" s="60"/>
      <c r="AS52" s="20" t="s">
        <v>13</v>
      </c>
      <c r="AT52" s="60"/>
      <c r="AU52" s="20" t="s">
        <v>13</v>
      </c>
      <c r="AV52" s="60"/>
      <c r="AW52" s="20" t="s">
        <v>13</v>
      </c>
      <c r="AX52" s="60"/>
      <c r="AY52" s="20" t="s">
        <v>13</v>
      </c>
      <c r="BA52" s="21" t="s">
        <v>13</v>
      </c>
      <c r="BC52" s="21" t="s">
        <v>13</v>
      </c>
    </row>
    <row r="53" spans="1:55" x14ac:dyDescent="0.25">
      <c r="A53" s="7"/>
      <c r="E53" s="1" t="s">
        <v>123</v>
      </c>
      <c r="H53" s="8">
        <v>288</v>
      </c>
      <c r="I53" s="8"/>
      <c r="J53" s="8">
        <v>314</v>
      </c>
      <c r="K53" s="8"/>
      <c r="L53" s="8">
        <v>336</v>
      </c>
      <c r="N53" s="8"/>
      <c r="O53" s="8">
        <v>303</v>
      </c>
      <c r="P53" s="8"/>
      <c r="Q53" s="8">
        <v>328</v>
      </c>
      <c r="R53" s="8"/>
      <c r="S53" s="8">
        <v>307</v>
      </c>
      <c r="T53" s="8"/>
      <c r="U53" s="8">
        <v>301</v>
      </c>
      <c r="V53" s="8"/>
      <c r="W53" s="8">
        <v>299</v>
      </c>
      <c r="X53" s="8"/>
      <c r="Y53" s="8">
        <v>314</v>
      </c>
      <c r="Z53" s="8"/>
      <c r="AA53" s="8">
        <v>276</v>
      </c>
      <c r="AB53" s="8"/>
      <c r="AC53" s="8">
        <v>253</v>
      </c>
      <c r="AD53" s="8"/>
      <c r="AE53" s="8">
        <v>254</v>
      </c>
      <c r="AF53" s="8"/>
      <c r="AG53" s="8">
        <v>282</v>
      </c>
      <c r="AH53" s="8"/>
      <c r="AI53" s="8">
        <v>275</v>
      </c>
      <c r="AK53" s="19">
        <v>314</v>
      </c>
      <c r="AL53" s="19"/>
      <c r="AM53" s="19">
        <v>293</v>
      </c>
      <c r="AN53" s="19"/>
      <c r="AO53" s="19">
        <v>316</v>
      </c>
      <c r="AP53" s="19"/>
      <c r="AQ53" s="19">
        <v>309</v>
      </c>
      <c r="AR53" s="19"/>
      <c r="AS53" s="19">
        <v>319</v>
      </c>
      <c r="AT53" s="19"/>
      <c r="AU53" s="19">
        <v>371</v>
      </c>
      <c r="AV53" s="19"/>
      <c r="AW53" s="19">
        <v>314</v>
      </c>
      <c r="AX53" s="19"/>
      <c r="AY53" s="19">
        <v>326</v>
      </c>
      <c r="BA53" s="1">
        <v>311</v>
      </c>
      <c r="BC53" s="1">
        <v>358</v>
      </c>
    </row>
    <row r="54" spans="1:55" x14ac:dyDescent="0.25">
      <c r="A54" s="7"/>
      <c r="D54" s="3" t="s">
        <v>122</v>
      </c>
      <c r="E54" s="3"/>
      <c r="H54" s="8"/>
      <c r="I54" s="8"/>
      <c r="J54" s="8"/>
      <c r="K54" s="8"/>
      <c r="L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5" x14ac:dyDescent="0.25">
      <c r="A55" s="7"/>
      <c r="E55" s="1" t="s">
        <v>121</v>
      </c>
      <c r="H55" s="8">
        <v>486</v>
      </c>
      <c r="I55" s="8"/>
      <c r="J55" s="8">
        <v>538</v>
      </c>
      <c r="K55" s="8"/>
      <c r="L55" s="8">
        <v>579</v>
      </c>
      <c r="N55" s="8"/>
      <c r="O55" s="8">
        <v>462</v>
      </c>
      <c r="P55" s="8"/>
      <c r="Q55" s="8">
        <v>398</v>
      </c>
      <c r="R55" s="8"/>
      <c r="S55" s="8">
        <v>440</v>
      </c>
      <c r="T55" s="8"/>
      <c r="U55" s="8">
        <v>429</v>
      </c>
      <c r="V55" s="8"/>
      <c r="W55" s="8">
        <v>367</v>
      </c>
      <c r="X55" s="8"/>
      <c r="Y55" s="8">
        <v>349</v>
      </c>
      <c r="Z55" s="8"/>
      <c r="AA55" s="8">
        <v>315</v>
      </c>
      <c r="AB55" s="8"/>
      <c r="AC55" s="8">
        <v>342</v>
      </c>
      <c r="AD55" s="8"/>
      <c r="AE55" s="8">
        <v>347</v>
      </c>
      <c r="AF55" s="8"/>
      <c r="AG55" s="8">
        <v>318</v>
      </c>
      <c r="AH55" s="8"/>
      <c r="AI55" s="8">
        <v>342</v>
      </c>
      <c r="AK55" s="19">
        <v>279</v>
      </c>
      <c r="AL55" s="19"/>
      <c r="AM55" s="19">
        <v>286</v>
      </c>
      <c r="AN55" s="19"/>
      <c r="AO55" s="19">
        <v>325</v>
      </c>
      <c r="AP55" s="19"/>
      <c r="AQ55" s="19">
        <v>260</v>
      </c>
      <c r="AR55" s="19"/>
      <c r="AS55" s="19">
        <v>191</v>
      </c>
      <c r="AT55" s="19"/>
      <c r="AU55" s="19">
        <v>235</v>
      </c>
      <c r="AV55" s="19"/>
      <c r="AW55" s="19">
        <v>246</v>
      </c>
      <c r="AX55" s="19"/>
      <c r="AY55" s="19">
        <v>289</v>
      </c>
      <c r="BA55" s="1">
        <v>221</v>
      </c>
      <c r="BC55" s="1">
        <v>206</v>
      </c>
    </row>
    <row r="56" spans="1:55" x14ac:dyDescent="0.25">
      <c r="A56" s="7"/>
      <c r="E56" s="1" t="s">
        <v>120</v>
      </c>
      <c r="H56" s="8">
        <v>202</v>
      </c>
      <c r="I56" s="8"/>
      <c r="J56" s="8">
        <v>412</v>
      </c>
      <c r="K56" s="8"/>
      <c r="L56" s="8">
        <v>242</v>
      </c>
      <c r="N56" s="8"/>
      <c r="O56" s="8">
        <v>271</v>
      </c>
      <c r="P56" s="8"/>
      <c r="Q56" s="8">
        <v>317</v>
      </c>
      <c r="R56" s="8"/>
      <c r="S56" s="8">
        <v>273</v>
      </c>
      <c r="T56" s="8"/>
      <c r="U56" s="8">
        <v>305</v>
      </c>
      <c r="V56" s="8"/>
      <c r="W56" s="8">
        <v>243</v>
      </c>
      <c r="X56" s="8"/>
      <c r="Y56" s="8">
        <v>256</v>
      </c>
      <c r="Z56" s="8"/>
      <c r="AA56" s="8">
        <v>297</v>
      </c>
      <c r="AB56" s="8"/>
      <c r="AC56" s="8">
        <v>275</v>
      </c>
      <c r="AD56" s="8"/>
      <c r="AE56" s="8">
        <v>250</v>
      </c>
      <c r="AF56" s="8"/>
      <c r="AG56" s="8">
        <v>270</v>
      </c>
      <c r="AH56" s="8"/>
      <c r="AI56" s="8">
        <v>225</v>
      </c>
      <c r="AK56" s="19">
        <v>226</v>
      </c>
      <c r="AL56" s="19"/>
      <c r="AM56" s="19">
        <v>219</v>
      </c>
      <c r="AN56" s="19"/>
      <c r="AO56" s="19">
        <v>161</v>
      </c>
      <c r="AP56" s="19"/>
      <c r="AQ56" s="19">
        <v>133</v>
      </c>
      <c r="AR56" s="19"/>
      <c r="AS56" s="19">
        <v>11</v>
      </c>
      <c r="AT56" s="19"/>
      <c r="AU56" s="19">
        <v>31</v>
      </c>
      <c r="AV56" s="19"/>
      <c r="AW56" s="19">
        <v>34</v>
      </c>
      <c r="AX56" s="19"/>
      <c r="AY56" s="19">
        <v>48</v>
      </c>
      <c r="BA56" s="1">
        <v>21</v>
      </c>
      <c r="BC56" s="1">
        <v>42</v>
      </c>
    </row>
    <row r="57" spans="1:55" x14ac:dyDescent="0.25">
      <c r="A57" s="7"/>
      <c r="E57" s="1" t="s">
        <v>119</v>
      </c>
      <c r="H57" s="8">
        <f>1383-H56-H55</f>
        <v>695</v>
      </c>
      <c r="I57" s="8"/>
      <c r="J57" s="8">
        <f>1671-J56-J55</f>
        <v>721</v>
      </c>
      <c r="K57" s="8"/>
      <c r="L57" s="8">
        <f>1472-L56-L55</f>
        <v>651</v>
      </c>
      <c r="N57" s="8"/>
      <c r="O57" s="8">
        <f>1461-O56-O55</f>
        <v>728</v>
      </c>
      <c r="P57" s="8"/>
      <c r="Q57" s="8">
        <f>1458-Q56-Q55</f>
        <v>743</v>
      </c>
      <c r="R57" s="8"/>
      <c r="S57" s="8">
        <f>1511-S56-S55</f>
        <v>798</v>
      </c>
      <c r="T57" s="8"/>
      <c r="U57" s="8">
        <v>1067</v>
      </c>
      <c r="V57" s="8"/>
      <c r="W57" s="8">
        <v>1106</v>
      </c>
      <c r="X57" s="8"/>
      <c r="Y57" s="8">
        <v>14</v>
      </c>
      <c r="Z57" s="8"/>
      <c r="AA57" s="8">
        <v>6</v>
      </c>
      <c r="AB57" s="8"/>
      <c r="AC57" s="8">
        <v>11</v>
      </c>
      <c r="AD57" s="8"/>
      <c r="AE57" s="8">
        <v>27</v>
      </c>
      <c r="AF57" s="8"/>
      <c r="AG57" s="8">
        <v>33</v>
      </c>
      <c r="AH57" s="8"/>
      <c r="AI57" s="8">
        <v>51</v>
      </c>
      <c r="AK57" s="19">
        <v>81</v>
      </c>
      <c r="AL57" s="19"/>
      <c r="AM57" s="19">
        <v>70</v>
      </c>
      <c r="AN57" s="19"/>
      <c r="AO57" s="19">
        <v>40</v>
      </c>
      <c r="AP57" s="19"/>
      <c r="AQ57" s="19">
        <v>29</v>
      </c>
      <c r="AR57" s="19"/>
      <c r="AS57" s="19">
        <v>27</v>
      </c>
      <c r="AT57" s="19"/>
      <c r="AU57" s="19">
        <v>22</v>
      </c>
      <c r="AV57" s="19"/>
      <c r="AW57" s="19">
        <v>20</v>
      </c>
      <c r="AX57" s="19"/>
      <c r="AY57" s="19">
        <v>610</v>
      </c>
      <c r="BA57" s="1">
        <v>688</v>
      </c>
      <c r="BC57" s="1">
        <v>261</v>
      </c>
    </row>
    <row r="58" spans="1:55" x14ac:dyDescent="0.25">
      <c r="A58" s="7"/>
      <c r="E58" s="1" t="s">
        <v>118</v>
      </c>
      <c r="H58" s="8" t="s">
        <v>2</v>
      </c>
      <c r="I58" s="8"/>
      <c r="J58" s="8" t="s">
        <v>2</v>
      </c>
      <c r="K58" s="8"/>
      <c r="L58" s="8">
        <v>1203</v>
      </c>
      <c r="N58" s="8"/>
      <c r="O58" s="8">
        <v>1173</v>
      </c>
      <c r="P58" s="8"/>
      <c r="Q58" s="8">
        <v>1138</v>
      </c>
      <c r="R58" s="8"/>
      <c r="S58" s="8">
        <v>1272</v>
      </c>
      <c r="T58" s="8"/>
      <c r="U58" s="8">
        <v>1769</v>
      </c>
      <c r="V58" s="8"/>
      <c r="W58" s="8">
        <v>1689</v>
      </c>
      <c r="X58" s="8"/>
      <c r="Y58" s="8">
        <v>1644</v>
      </c>
      <c r="Z58" s="8"/>
      <c r="AA58" s="8">
        <v>1514</v>
      </c>
      <c r="AB58" s="8"/>
      <c r="AC58" s="8">
        <v>1521</v>
      </c>
      <c r="AD58" s="8"/>
      <c r="AE58" s="8">
        <v>1618</v>
      </c>
      <c r="AF58" s="8"/>
      <c r="AG58" s="8">
        <v>1418</v>
      </c>
      <c r="AH58" s="8"/>
      <c r="AI58" s="8">
        <v>1424</v>
      </c>
      <c r="AK58" s="19">
        <v>1344</v>
      </c>
      <c r="AL58" s="19"/>
      <c r="AM58" s="19">
        <v>1318</v>
      </c>
      <c r="AN58" s="19"/>
      <c r="AO58" s="19">
        <v>1182</v>
      </c>
      <c r="AP58" s="19"/>
      <c r="AQ58" s="19">
        <v>1003</v>
      </c>
      <c r="AR58" s="19"/>
      <c r="AS58" s="19">
        <v>1086</v>
      </c>
      <c r="AT58" s="19"/>
      <c r="AU58" s="19">
        <v>1344</v>
      </c>
      <c r="AV58" s="19"/>
      <c r="AW58" s="19">
        <v>840</v>
      </c>
      <c r="AX58" s="19"/>
      <c r="AY58" s="19">
        <v>1018</v>
      </c>
      <c r="BA58" s="1">
        <v>864</v>
      </c>
      <c r="BC58" s="1">
        <v>545</v>
      </c>
    </row>
    <row r="59" spans="1:55" x14ac:dyDescent="0.25">
      <c r="A59" s="7"/>
      <c r="D59" s="3" t="s">
        <v>117</v>
      </c>
      <c r="E59" s="3"/>
      <c r="H59" s="4"/>
      <c r="I59" s="4"/>
      <c r="J59" s="4"/>
      <c r="K59" s="4"/>
      <c r="L59" s="4"/>
      <c r="N59" s="6"/>
      <c r="O59" s="4"/>
      <c r="P59" s="6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5" x14ac:dyDescent="0.25">
      <c r="A60" s="7"/>
      <c r="B60" s="9"/>
      <c r="C60" s="9"/>
      <c r="E60" s="1" t="s">
        <v>116</v>
      </c>
      <c r="H60" s="8" t="s">
        <v>2</v>
      </c>
      <c r="I60" s="8"/>
      <c r="J60" s="8" t="s">
        <v>2</v>
      </c>
      <c r="K60" s="8"/>
      <c r="L60" s="8" t="s">
        <v>2</v>
      </c>
      <c r="N60" s="8"/>
      <c r="O60" s="8" t="s">
        <v>2</v>
      </c>
      <c r="P60" s="8"/>
      <c r="Q60" s="8">
        <v>19982</v>
      </c>
      <c r="R60" s="8"/>
      <c r="S60" s="8">
        <v>22559</v>
      </c>
      <c r="T60" s="8"/>
      <c r="U60" s="8">
        <v>23629</v>
      </c>
      <c r="V60" s="8"/>
      <c r="W60" s="8">
        <v>24385</v>
      </c>
      <c r="X60" s="8"/>
      <c r="Y60" s="8">
        <v>15400</v>
      </c>
      <c r="Z60" s="8"/>
      <c r="AA60" s="8">
        <v>15680</v>
      </c>
      <c r="AB60" s="8"/>
      <c r="AC60" s="8">
        <v>21049</v>
      </c>
      <c r="AD60" s="8"/>
      <c r="AE60" s="8">
        <v>24814</v>
      </c>
      <c r="AF60" s="8"/>
      <c r="AG60" s="8">
        <v>26665</v>
      </c>
      <c r="AH60" s="8"/>
      <c r="AI60" s="8">
        <v>32239</v>
      </c>
      <c r="AK60" s="19">
        <v>34405</v>
      </c>
      <c r="AL60" s="19"/>
      <c r="AM60" s="19">
        <v>33488</v>
      </c>
      <c r="AN60" s="19"/>
      <c r="AO60" s="19">
        <v>46331</v>
      </c>
      <c r="AP60" s="19"/>
      <c r="AQ60" s="19">
        <v>64893</v>
      </c>
      <c r="AR60" s="19"/>
      <c r="AS60" s="19">
        <f>73160-AS61</f>
        <v>72795</v>
      </c>
      <c r="AT60" s="19"/>
      <c r="AU60" s="19">
        <v>81237</v>
      </c>
      <c r="AV60" s="19"/>
      <c r="AW60" s="19">
        <v>78657</v>
      </c>
      <c r="AX60" s="19"/>
      <c r="AY60" s="19">
        <v>95960</v>
      </c>
      <c r="BA60" s="22">
        <v>93866</v>
      </c>
      <c r="BC60" s="22">
        <v>95217</v>
      </c>
    </row>
    <row r="61" spans="1:55" x14ac:dyDescent="0.25">
      <c r="A61" s="7"/>
      <c r="B61" s="9"/>
      <c r="C61" s="9"/>
      <c r="E61" s="1" t="s">
        <v>115</v>
      </c>
      <c r="H61" s="8" t="s">
        <v>2</v>
      </c>
      <c r="I61" s="8"/>
      <c r="J61" s="8" t="s">
        <v>2</v>
      </c>
      <c r="K61" s="8"/>
      <c r="L61" s="8" t="s">
        <v>2</v>
      </c>
      <c r="N61" s="8"/>
      <c r="O61" s="8" t="s">
        <v>2</v>
      </c>
      <c r="P61" s="8"/>
      <c r="Q61" s="8">
        <v>247</v>
      </c>
      <c r="R61" s="8"/>
      <c r="S61" s="8">
        <v>269</v>
      </c>
      <c r="T61" s="8"/>
      <c r="U61" s="8">
        <v>329</v>
      </c>
      <c r="V61" s="8"/>
      <c r="W61" s="8">
        <v>325</v>
      </c>
      <c r="X61" s="8"/>
      <c r="Y61" s="8">
        <v>222</v>
      </c>
      <c r="Z61" s="8"/>
      <c r="AA61" s="8">
        <v>289</v>
      </c>
      <c r="AB61" s="8"/>
      <c r="AC61" s="8">
        <v>331</v>
      </c>
      <c r="AD61" s="8"/>
      <c r="AE61" s="8">
        <v>319</v>
      </c>
      <c r="AF61" s="8"/>
      <c r="AG61" s="8">
        <v>338</v>
      </c>
      <c r="AH61" s="8"/>
      <c r="AI61" s="8">
        <v>326</v>
      </c>
      <c r="AK61" s="19">
        <v>278</v>
      </c>
      <c r="AL61" s="19"/>
      <c r="AM61" s="19">
        <v>281</v>
      </c>
      <c r="AN61" s="19"/>
      <c r="AO61" s="19">
        <v>343</v>
      </c>
      <c r="AP61" s="19"/>
      <c r="AQ61" s="19">
        <v>378</v>
      </c>
      <c r="AR61" s="19"/>
      <c r="AS61" s="19">
        <v>365</v>
      </c>
      <c r="AT61" s="19"/>
      <c r="AU61" s="19">
        <v>425</v>
      </c>
      <c r="AV61" s="19"/>
      <c r="AW61" s="19">
        <v>548</v>
      </c>
      <c r="AX61" s="19"/>
      <c r="AY61" s="19">
        <v>601</v>
      </c>
      <c r="BA61" s="1">
        <v>427</v>
      </c>
      <c r="BC61" s="1">
        <v>488</v>
      </c>
    </row>
    <row r="62" spans="1:55" ht="6.75" customHeight="1" x14ac:dyDescent="0.25">
      <c r="A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V62" s="8"/>
      <c r="W62" s="8"/>
      <c r="AB62" s="1"/>
      <c r="AC62" s="24"/>
      <c r="AD62" s="1"/>
      <c r="AF62" s="1"/>
      <c r="AG62"/>
      <c r="AI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5" ht="15" customHeight="1" x14ac:dyDescent="0.25">
      <c r="A63" s="7"/>
      <c r="B63" s="11" t="s">
        <v>1</v>
      </c>
      <c r="D63" s="3"/>
      <c r="E63" s="3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V63" s="8"/>
      <c r="W63" s="48"/>
      <c r="AA63" s="46"/>
      <c r="AB63" s="1"/>
      <c r="AC63" s="47"/>
      <c r="AD63" s="1"/>
      <c r="AE63" s="46"/>
      <c r="AF63" s="1"/>
      <c r="AG63" s="46"/>
      <c r="AI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 t="s">
        <v>62</v>
      </c>
      <c r="AX63" s="46"/>
      <c r="AY63" s="46" t="s">
        <v>62</v>
      </c>
    </row>
    <row r="64" spans="1:55" ht="3.75" customHeight="1" x14ac:dyDescent="0.25">
      <c r="A64" s="7"/>
      <c r="B64" s="11"/>
      <c r="D64" s="3"/>
      <c r="E64" s="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V64" s="8"/>
      <c r="W64" s="48"/>
      <c r="AA64" s="46"/>
      <c r="AB64" s="1"/>
      <c r="AC64" s="47"/>
      <c r="AD64" s="1"/>
      <c r="AE64" s="46"/>
      <c r="AF64" s="1"/>
      <c r="AG64" s="46"/>
      <c r="AI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</row>
    <row r="65" spans="1:55" ht="20.25" customHeight="1" x14ac:dyDescent="0.25">
      <c r="A65" s="7"/>
      <c r="B65" s="1" t="s">
        <v>0</v>
      </c>
      <c r="D65" s="3"/>
      <c r="E65" s="3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V65" s="8"/>
      <c r="W65" s="48"/>
      <c r="AB65" s="1"/>
      <c r="AC65" s="12"/>
      <c r="AD65" s="1"/>
      <c r="AF65" s="1"/>
      <c r="AG65"/>
      <c r="AI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5" ht="16.5" customHeight="1" x14ac:dyDescent="0.25">
      <c r="A66" s="7"/>
      <c r="D66" s="3"/>
      <c r="E66" s="3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V66" s="8"/>
      <c r="W66" s="48"/>
      <c r="AB66" s="1"/>
      <c r="AC66" s="12"/>
      <c r="AD66" s="1"/>
      <c r="AF66" s="1"/>
      <c r="AG66"/>
      <c r="AI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5" s="2" customFormat="1" x14ac:dyDescent="0.25">
      <c r="A67" s="45" t="s">
        <v>61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</row>
    <row r="68" spans="1:55" s="2" customFormat="1" ht="14.25" customHeight="1" x14ac:dyDescent="0.25">
      <c r="A68" s="39"/>
      <c r="C68" s="33"/>
      <c r="D68" s="33"/>
      <c r="E68" s="33"/>
      <c r="F68" s="33"/>
      <c r="G68" s="33"/>
      <c r="H68" s="59"/>
      <c r="I68" s="59"/>
      <c r="J68" s="58"/>
      <c r="K68" s="58"/>
      <c r="L68" s="58"/>
      <c r="M68" s="59"/>
      <c r="N68" s="58"/>
      <c r="O68" s="58"/>
      <c r="P68" s="58"/>
      <c r="Q68" s="58"/>
      <c r="R68" s="58"/>
      <c r="S68" s="58"/>
      <c r="T68" s="58"/>
      <c r="V68" s="58"/>
      <c r="W68" s="43"/>
      <c r="AC68" s="38"/>
    </row>
    <row r="69" spans="1:55" s="2" customFormat="1" x14ac:dyDescent="0.25">
      <c r="A69" s="42" t="s">
        <v>114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</row>
    <row r="70" spans="1:55" s="2" customFormat="1" x14ac:dyDescent="0.25">
      <c r="A70" s="40" t="s">
        <v>59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</row>
    <row r="71" spans="1:55" s="2" customFormat="1" ht="14.25" customHeight="1" x14ac:dyDescent="0.25">
      <c r="A71" s="39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V71" s="57"/>
      <c r="W71" s="57"/>
      <c r="AC71" s="38"/>
    </row>
    <row r="72" spans="1:55" s="31" customFormat="1" x14ac:dyDescent="0.25">
      <c r="A72" s="37"/>
      <c r="B72" s="36" t="s">
        <v>58</v>
      </c>
      <c r="C72" s="36"/>
      <c r="D72" s="36"/>
      <c r="E72" s="36"/>
      <c r="F72" s="36"/>
      <c r="G72" s="33"/>
      <c r="H72" s="32">
        <v>2000</v>
      </c>
      <c r="I72" s="33"/>
      <c r="J72" s="32">
        <v>2001</v>
      </c>
      <c r="K72" s="33"/>
      <c r="L72" s="32">
        <v>2002</v>
      </c>
      <c r="M72" s="33"/>
      <c r="N72" s="33"/>
      <c r="O72" s="32">
        <v>2003</v>
      </c>
      <c r="P72" s="11"/>
      <c r="Q72" s="32">
        <v>2004</v>
      </c>
      <c r="R72" s="11"/>
      <c r="S72" s="32">
        <v>2005</v>
      </c>
      <c r="T72" s="35"/>
      <c r="U72" s="32">
        <v>2006</v>
      </c>
      <c r="V72" s="33"/>
      <c r="W72" s="32">
        <v>2007</v>
      </c>
      <c r="X72" s="33"/>
      <c r="Y72" s="32">
        <v>2008</v>
      </c>
      <c r="Z72" s="33"/>
      <c r="AA72" s="32">
        <v>2009</v>
      </c>
      <c r="AB72" s="33"/>
      <c r="AC72" s="34">
        <v>2010</v>
      </c>
      <c r="AD72" s="33"/>
      <c r="AE72" s="32">
        <v>2011</v>
      </c>
      <c r="AF72" s="33"/>
      <c r="AG72" s="32">
        <f>+AG6</f>
        <v>2012</v>
      </c>
      <c r="AI72" s="32">
        <f>+AI6</f>
        <v>2013</v>
      </c>
      <c r="AK72" s="32">
        <f>+AK6</f>
        <v>2014</v>
      </c>
      <c r="AL72" s="33"/>
      <c r="AM72" s="32">
        <f>+AM6</f>
        <v>2015</v>
      </c>
      <c r="AN72" s="33"/>
      <c r="AO72" s="32">
        <f>+AO6</f>
        <v>2016</v>
      </c>
      <c r="AP72" s="33"/>
      <c r="AQ72" s="32">
        <f>+AQ6</f>
        <v>2017</v>
      </c>
      <c r="AR72" s="33"/>
      <c r="AS72" s="32">
        <f>+AS6</f>
        <v>2018</v>
      </c>
      <c r="AT72" s="33"/>
      <c r="AU72" s="32">
        <f>+AU6</f>
        <v>2019</v>
      </c>
      <c r="AV72" s="33"/>
      <c r="AW72" s="32">
        <f>+AW6</f>
        <v>2020</v>
      </c>
      <c r="AX72" s="33"/>
      <c r="AY72" s="32">
        <f>+AY6</f>
        <v>2021</v>
      </c>
      <c r="BA72" s="32">
        <v>2022</v>
      </c>
    </row>
    <row r="73" spans="1:55" s="31" customFormat="1" x14ac:dyDescent="0.25">
      <c r="A73" s="7"/>
      <c r="B73" s="3" t="s">
        <v>113</v>
      </c>
      <c r="C73" s="9"/>
      <c r="D73" s="9"/>
      <c r="E73" s="9"/>
      <c r="F73" s="9"/>
      <c r="P73" s="1"/>
      <c r="R73" s="1"/>
      <c r="T73" s="56"/>
      <c r="AC73" s="55"/>
    </row>
    <row r="74" spans="1:55" x14ac:dyDescent="0.25">
      <c r="A74" s="7"/>
      <c r="B74" s="3" t="s">
        <v>112</v>
      </c>
      <c r="H74" s="8"/>
      <c r="I74" s="8"/>
      <c r="J74" s="8"/>
      <c r="K74" s="8"/>
      <c r="L74" s="8"/>
      <c r="N74" s="8"/>
      <c r="O74" s="8"/>
      <c r="P74" s="8"/>
      <c r="Q74" s="8"/>
      <c r="R74" s="8"/>
      <c r="S74" s="8"/>
      <c r="T74" s="8"/>
      <c r="U74" s="8"/>
      <c r="W74" s="8"/>
      <c r="AB74" s="1"/>
      <c r="AC74" s="12"/>
      <c r="AD74" s="1"/>
      <c r="AF74" s="1"/>
      <c r="AG74"/>
      <c r="AI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5" x14ac:dyDescent="0.25">
      <c r="A75" s="7"/>
      <c r="C75" s="3" t="s">
        <v>111</v>
      </c>
      <c r="H75" s="8"/>
      <c r="I75" s="8"/>
      <c r="J75" s="8"/>
      <c r="K75" s="8"/>
      <c r="L75" s="8"/>
      <c r="N75" s="8"/>
      <c r="O75" s="8"/>
      <c r="P75" s="8"/>
      <c r="Q75" s="8"/>
      <c r="R75" s="8"/>
      <c r="S75" s="8"/>
      <c r="T75" s="8"/>
      <c r="U75" s="8"/>
      <c r="W75" s="8"/>
      <c r="AB75" s="1"/>
      <c r="AC75" s="24"/>
      <c r="AD75" s="1"/>
      <c r="AF75" s="1"/>
      <c r="AG75"/>
      <c r="AI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5" x14ac:dyDescent="0.25">
      <c r="A76" s="7"/>
      <c r="B76" s="9"/>
      <c r="C76" s="9"/>
      <c r="D76" s="3" t="s">
        <v>110</v>
      </c>
      <c r="E76" s="3"/>
      <c r="H76" s="8"/>
      <c r="I76" s="8"/>
      <c r="J76" s="8"/>
      <c r="K76" s="8"/>
      <c r="L76" s="8"/>
      <c r="N76" s="8"/>
      <c r="O76" s="8"/>
      <c r="P76" s="8"/>
      <c r="Q76" s="8"/>
      <c r="R76" s="8"/>
      <c r="S76" s="8"/>
      <c r="T76" s="8"/>
      <c r="U76" s="8"/>
      <c r="W76" s="8"/>
      <c r="AB76" s="1"/>
      <c r="AC76" s="24"/>
      <c r="AD76" s="1"/>
      <c r="AF76" s="1"/>
      <c r="AG76"/>
      <c r="AI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5" x14ac:dyDescent="0.25">
      <c r="A77" s="7"/>
      <c r="B77" s="9"/>
      <c r="C77" s="9"/>
      <c r="E77" s="1" t="s">
        <v>109</v>
      </c>
      <c r="H77" s="8" t="s">
        <v>2</v>
      </c>
      <c r="I77" s="8"/>
      <c r="J77" s="8" t="s">
        <v>2</v>
      </c>
      <c r="K77" s="8"/>
      <c r="L77" s="8" t="s">
        <v>2</v>
      </c>
      <c r="N77" s="8"/>
      <c r="O77" s="8" t="s">
        <v>2</v>
      </c>
      <c r="P77" s="8"/>
      <c r="Q77" s="8" t="s">
        <v>2</v>
      </c>
      <c r="R77" s="8"/>
      <c r="S77" s="8">
        <v>39.6</v>
      </c>
      <c r="T77" s="8"/>
      <c r="U77" s="8">
        <v>38.4</v>
      </c>
      <c r="V77" s="8"/>
      <c r="W77" s="8">
        <v>42.8</v>
      </c>
      <c r="X77" s="8"/>
      <c r="Y77" s="8">
        <v>35</v>
      </c>
      <c r="Z77" s="8"/>
      <c r="AA77" s="8">
        <v>44</v>
      </c>
      <c r="AB77" s="8"/>
      <c r="AC77" s="8">
        <v>46</v>
      </c>
      <c r="AD77" s="8"/>
      <c r="AE77" s="8">
        <v>158</v>
      </c>
      <c r="AF77" s="8"/>
      <c r="AG77" s="8">
        <v>181</v>
      </c>
      <c r="AH77" s="8"/>
      <c r="AI77" s="8">
        <v>54.7</v>
      </c>
      <c r="AK77" s="8">
        <v>57</v>
      </c>
      <c r="AL77" s="17"/>
      <c r="AM77" s="54">
        <v>61.95</v>
      </c>
      <c r="AN77" s="17"/>
      <c r="AO77" s="54">
        <v>71</v>
      </c>
      <c r="AP77" s="17"/>
      <c r="AQ77" s="54">
        <v>70.58</v>
      </c>
      <c r="AR77" s="17"/>
      <c r="AS77" s="54">
        <v>76</v>
      </c>
      <c r="AT77" s="17"/>
      <c r="AU77" s="54">
        <v>186</v>
      </c>
      <c r="AV77" s="17"/>
      <c r="AW77" s="54">
        <v>132</v>
      </c>
      <c r="AX77" s="17"/>
      <c r="AY77" s="54">
        <v>145</v>
      </c>
      <c r="BA77" s="23">
        <v>55</v>
      </c>
      <c r="BC77" s="1">
        <v>54</v>
      </c>
    </row>
    <row r="78" spans="1:55" x14ac:dyDescent="0.25">
      <c r="A78" s="7"/>
      <c r="B78" s="9"/>
      <c r="C78" s="9"/>
      <c r="E78" s="1" t="s">
        <v>108</v>
      </c>
      <c r="H78" s="8" t="s">
        <v>2</v>
      </c>
      <c r="I78" s="8"/>
      <c r="J78" s="8" t="s">
        <v>2</v>
      </c>
      <c r="K78" s="8"/>
      <c r="L78" s="8" t="s">
        <v>2</v>
      </c>
      <c r="N78" s="8"/>
      <c r="O78" s="8" t="s">
        <v>2</v>
      </c>
      <c r="P78" s="8"/>
      <c r="Q78" s="8" t="s">
        <v>2</v>
      </c>
      <c r="R78" s="8"/>
      <c r="S78" s="8">
        <v>1464</v>
      </c>
      <c r="T78" s="8"/>
      <c r="U78" s="8">
        <v>1644</v>
      </c>
      <c r="V78" s="8"/>
      <c r="W78" s="8">
        <v>1595</v>
      </c>
      <c r="X78" s="8"/>
      <c r="Y78" s="8">
        <v>1292</v>
      </c>
      <c r="Z78" s="8"/>
      <c r="AA78" s="8">
        <v>1312</v>
      </c>
      <c r="AB78" s="8"/>
      <c r="AC78" s="8">
        <v>1168</v>
      </c>
      <c r="AD78" s="8"/>
      <c r="AE78" s="8">
        <v>4247</v>
      </c>
      <c r="AF78" s="8"/>
      <c r="AG78" s="8">
        <v>4259</v>
      </c>
      <c r="AH78" s="8"/>
      <c r="AI78" s="8">
        <v>1662.75</v>
      </c>
      <c r="AK78" s="19">
        <v>1738</v>
      </c>
      <c r="AL78" s="19"/>
      <c r="AM78" s="19">
        <v>1885</v>
      </c>
      <c r="AN78" s="19"/>
      <c r="AO78" s="19">
        <v>2173</v>
      </c>
      <c r="AP78" s="19"/>
      <c r="AQ78" s="19">
        <v>2146.25</v>
      </c>
      <c r="AR78" s="19"/>
      <c r="AS78" s="19">
        <v>2310</v>
      </c>
      <c r="AT78" s="19"/>
      <c r="AU78" s="19">
        <v>4652</v>
      </c>
      <c r="AV78" s="19"/>
      <c r="AW78" s="19">
        <v>3314</v>
      </c>
      <c r="AX78" s="19"/>
      <c r="AY78" s="19">
        <v>3885</v>
      </c>
      <c r="BA78" s="23">
        <v>1460</v>
      </c>
      <c r="BC78" s="21" t="s">
        <v>13</v>
      </c>
    </row>
    <row r="79" spans="1:55" x14ac:dyDescent="0.25">
      <c r="A79" s="7"/>
      <c r="B79" s="9"/>
      <c r="C79" s="9"/>
      <c r="E79" s="1" t="s">
        <v>107</v>
      </c>
      <c r="H79" s="8" t="s">
        <v>2</v>
      </c>
      <c r="I79" s="8"/>
      <c r="J79" s="8" t="s">
        <v>2</v>
      </c>
      <c r="K79" s="8"/>
      <c r="L79" s="8" t="s">
        <v>2</v>
      </c>
      <c r="N79" s="8"/>
      <c r="O79" s="8" t="s">
        <v>2</v>
      </c>
      <c r="P79" s="8"/>
      <c r="Q79" s="8" t="s">
        <v>2</v>
      </c>
      <c r="R79" s="8"/>
      <c r="S79" s="8">
        <v>1461</v>
      </c>
      <c r="T79" s="8"/>
      <c r="U79" s="8">
        <v>1617</v>
      </c>
      <c r="V79" s="8"/>
      <c r="W79" s="8">
        <v>1608</v>
      </c>
      <c r="X79" s="8"/>
      <c r="Y79" s="8">
        <v>1306</v>
      </c>
      <c r="Z79" s="8"/>
      <c r="AA79" s="8">
        <v>1302</v>
      </c>
      <c r="AB79" s="8"/>
      <c r="AC79" s="8">
        <v>1163</v>
      </c>
      <c r="AD79" s="8"/>
      <c r="AE79" s="8">
        <v>4235</v>
      </c>
      <c r="AF79" s="8"/>
      <c r="AG79" s="8">
        <v>4238</v>
      </c>
      <c r="AH79" s="8"/>
      <c r="AI79" s="8">
        <v>1033.75</v>
      </c>
      <c r="AK79" s="19">
        <v>1287</v>
      </c>
      <c r="AL79" s="19"/>
      <c r="AM79" s="19">
        <v>1434</v>
      </c>
      <c r="AN79" s="19"/>
      <c r="AO79" s="19">
        <v>1486</v>
      </c>
      <c r="AP79" s="19"/>
      <c r="AQ79" s="19">
        <v>1104</v>
      </c>
      <c r="AR79" s="19"/>
      <c r="AS79" s="19">
        <v>610</v>
      </c>
      <c r="AT79" s="19"/>
      <c r="AU79" s="19">
        <v>4481</v>
      </c>
      <c r="AV79" s="19"/>
      <c r="AW79" s="19">
        <v>3358</v>
      </c>
      <c r="AX79" s="19"/>
      <c r="AY79" s="19">
        <v>3849</v>
      </c>
      <c r="BA79" s="23">
        <v>1399</v>
      </c>
      <c r="BC79" s="21" t="s">
        <v>13</v>
      </c>
    </row>
    <row r="80" spans="1:55" x14ac:dyDescent="0.25">
      <c r="A80" s="7"/>
      <c r="B80" s="9"/>
      <c r="C80" s="9"/>
      <c r="D80" s="3" t="s">
        <v>106</v>
      </c>
      <c r="E80" s="3"/>
      <c r="H80" s="8"/>
      <c r="I80" s="8"/>
      <c r="J80" s="8"/>
      <c r="K80" s="8"/>
      <c r="L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5" x14ac:dyDescent="0.25">
      <c r="A81" s="7"/>
      <c r="B81" s="9"/>
      <c r="C81" s="9"/>
      <c r="E81" s="1" t="s">
        <v>105</v>
      </c>
      <c r="H81" s="8">
        <v>1405</v>
      </c>
      <c r="I81" s="8"/>
      <c r="J81" s="8">
        <v>1546</v>
      </c>
      <c r="K81" s="8"/>
      <c r="L81" s="8">
        <v>1317</v>
      </c>
      <c r="N81" s="8"/>
      <c r="O81" s="8">
        <v>1250</v>
      </c>
      <c r="P81" s="8"/>
      <c r="Q81" s="8">
        <v>1326</v>
      </c>
      <c r="R81" s="8"/>
      <c r="S81" s="8">
        <v>1403</v>
      </c>
      <c r="T81" s="8"/>
      <c r="U81" s="8">
        <v>1214</v>
      </c>
      <c r="V81" s="8"/>
      <c r="W81" s="8">
        <v>1393</v>
      </c>
      <c r="X81" s="8"/>
      <c r="Y81" s="8">
        <v>1418</v>
      </c>
      <c r="Z81" s="8"/>
      <c r="AA81" s="8">
        <v>1502</v>
      </c>
      <c r="AB81" s="8"/>
      <c r="AC81" s="8">
        <v>1068</v>
      </c>
      <c r="AD81" s="8"/>
      <c r="AE81" s="8">
        <v>927</v>
      </c>
      <c r="AF81" s="8"/>
      <c r="AG81" s="8">
        <v>1032</v>
      </c>
      <c r="AH81" s="8"/>
      <c r="AI81" s="8">
        <v>824</v>
      </c>
      <c r="AK81" s="19">
        <v>778</v>
      </c>
      <c r="AL81" s="19"/>
      <c r="AM81" s="19">
        <v>897</v>
      </c>
      <c r="AN81" s="19"/>
      <c r="AO81" s="19">
        <v>829</v>
      </c>
      <c r="AP81" s="19"/>
      <c r="AQ81" s="19">
        <v>967</v>
      </c>
      <c r="AR81" s="19"/>
      <c r="AS81" s="19">
        <v>1137</v>
      </c>
      <c r="AT81" s="19"/>
      <c r="AU81" s="19">
        <v>1013</v>
      </c>
      <c r="AV81" s="19"/>
      <c r="AW81" s="19">
        <v>875</v>
      </c>
      <c r="AX81" s="19"/>
      <c r="AY81" s="19">
        <v>25206</v>
      </c>
      <c r="BA81" s="23">
        <v>1054</v>
      </c>
      <c r="BC81" s="22">
        <v>1106</v>
      </c>
    </row>
    <row r="82" spans="1:55" x14ac:dyDescent="0.25">
      <c r="A82" s="7"/>
      <c r="B82" s="9"/>
      <c r="C82" s="9"/>
      <c r="E82" s="1" t="s">
        <v>104</v>
      </c>
      <c r="H82" s="8">
        <v>4497</v>
      </c>
      <c r="I82" s="8"/>
      <c r="J82" s="8">
        <v>3969</v>
      </c>
      <c r="K82" s="8"/>
      <c r="L82" s="8">
        <v>2904</v>
      </c>
      <c r="N82" s="8"/>
      <c r="O82" s="8">
        <v>3059</v>
      </c>
      <c r="P82" s="8"/>
      <c r="Q82" s="8">
        <v>3080</v>
      </c>
      <c r="R82" s="8"/>
      <c r="S82" s="8">
        <v>3915</v>
      </c>
      <c r="T82" s="8"/>
      <c r="U82" s="8">
        <v>4416</v>
      </c>
      <c r="V82" s="8"/>
      <c r="W82" s="8">
        <v>4598</v>
      </c>
      <c r="X82" s="8"/>
      <c r="Y82" s="8">
        <v>3166</v>
      </c>
      <c r="Z82" s="8"/>
      <c r="AA82" s="8">
        <v>3087</v>
      </c>
      <c r="AB82" s="8"/>
      <c r="AC82" s="8">
        <v>2682</v>
      </c>
      <c r="AD82" s="8"/>
      <c r="AE82" s="8">
        <v>1844</v>
      </c>
      <c r="AF82" s="8"/>
      <c r="AG82" s="8">
        <v>2032</v>
      </c>
      <c r="AH82" s="8"/>
      <c r="AI82" s="8">
        <v>2097</v>
      </c>
      <c r="AK82" s="19">
        <v>1635</v>
      </c>
      <c r="AL82" s="19"/>
      <c r="AM82" s="19">
        <v>1520</v>
      </c>
      <c r="AN82" s="19"/>
      <c r="AO82" s="19">
        <v>2141</v>
      </c>
      <c r="AP82" s="19"/>
      <c r="AQ82" s="19">
        <v>1747</v>
      </c>
      <c r="AR82" s="19"/>
      <c r="AS82" s="19">
        <v>1757</v>
      </c>
      <c r="AT82" s="19"/>
      <c r="AU82" s="19">
        <v>1769</v>
      </c>
      <c r="AV82" s="19"/>
      <c r="AW82" s="19">
        <v>1459</v>
      </c>
      <c r="AX82" s="19"/>
      <c r="AY82" s="19">
        <v>1615</v>
      </c>
      <c r="BA82" s="23">
        <v>1572</v>
      </c>
      <c r="BC82" s="22">
        <v>1816</v>
      </c>
    </row>
    <row r="83" spans="1:55" x14ac:dyDescent="0.25">
      <c r="A83" s="7"/>
      <c r="B83" s="9"/>
      <c r="C83" s="9"/>
      <c r="E83" s="1" t="s">
        <v>103</v>
      </c>
      <c r="H83" s="8">
        <v>1848</v>
      </c>
      <c r="I83" s="8"/>
      <c r="J83" s="8">
        <v>2628</v>
      </c>
      <c r="K83" s="8"/>
      <c r="L83" s="8">
        <v>2047</v>
      </c>
      <c r="N83" s="8"/>
      <c r="O83" s="8">
        <v>2749</v>
      </c>
      <c r="P83" s="8"/>
      <c r="Q83" s="8">
        <v>2368</v>
      </c>
      <c r="R83" s="8"/>
      <c r="S83" s="8">
        <v>3212</v>
      </c>
      <c r="T83" s="8"/>
      <c r="U83" s="8">
        <v>3036</v>
      </c>
      <c r="V83" s="8"/>
      <c r="W83" s="8">
        <v>2354</v>
      </c>
      <c r="X83" s="8"/>
      <c r="Y83" s="8">
        <v>2436</v>
      </c>
      <c r="Z83" s="8"/>
      <c r="AA83" s="8">
        <v>1061</v>
      </c>
      <c r="AB83" s="8"/>
      <c r="AC83" s="8">
        <v>2182</v>
      </c>
      <c r="AD83" s="8"/>
      <c r="AE83" s="8">
        <v>1972</v>
      </c>
      <c r="AF83" s="8"/>
      <c r="AG83" s="8">
        <v>2235</v>
      </c>
      <c r="AH83" s="8"/>
      <c r="AI83" s="8">
        <v>1659</v>
      </c>
      <c r="AK83" s="19">
        <v>2046</v>
      </c>
      <c r="AL83" s="19"/>
      <c r="AM83" s="19">
        <v>2614</v>
      </c>
      <c r="AN83" s="19"/>
      <c r="AO83" s="19">
        <v>2690</v>
      </c>
      <c r="AP83" s="19"/>
      <c r="AQ83" s="19">
        <v>3006</v>
      </c>
      <c r="AR83" s="19"/>
      <c r="AS83" s="19">
        <v>3729</v>
      </c>
      <c r="AT83" s="19"/>
      <c r="AU83" s="19">
        <v>2914</v>
      </c>
      <c r="AV83" s="19"/>
      <c r="AW83" s="19">
        <v>1893</v>
      </c>
      <c r="AX83" s="19"/>
      <c r="AY83" s="19">
        <v>1961</v>
      </c>
      <c r="BA83" s="23">
        <v>2007</v>
      </c>
      <c r="BC83" s="22">
        <v>1806</v>
      </c>
    </row>
    <row r="84" spans="1:55" x14ac:dyDescent="0.25">
      <c r="A84" s="7"/>
      <c r="B84" s="9"/>
      <c r="C84" s="9"/>
      <c r="E84" s="1" t="s">
        <v>102</v>
      </c>
      <c r="H84" s="8">
        <v>12321</v>
      </c>
      <c r="I84" s="8"/>
      <c r="J84" s="8">
        <v>15642</v>
      </c>
      <c r="K84" s="8"/>
      <c r="L84" s="8">
        <v>15435</v>
      </c>
      <c r="N84" s="8"/>
      <c r="O84" s="8">
        <v>12546</v>
      </c>
      <c r="P84" s="8"/>
      <c r="Q84" s="8">
        <v>12785</v>
      </c>
      <c r="R84" s="8"/>
      <c r="S84" s="8">
        <v>16870</v>
      </c>
      <c r="T84" s="8"/>
      <c r="U84" s="8">
        <v>19612</v>
      </c>
      <c r="V84" s="8"/>
      <c r="W84" s="8">
        <v>17260</v>
      </c>
      <c r="X84" s="8"/>
      <c r="Y84" s="8">
        <v>18367</v>
      </c>
      <c r="Z84" s="8"/>
      <c r="AA84" s="8">
        <v>17680</v>
      </c>
      <c r="AB84" s="8"/>
      <c r="AC84" s="8">
        <v>15574</v>
      </c>
      <c r="AD84" s="8"/>
      <c r="AE84" s="8">
        <v>12978</v>
      </c>
      <c r="AF84" s="8"/>
      <c r="AG84" s="8">
        <v>13931</v>
      </c>
      <c r="AH84" s="8"/>
      <c r="AI84" s="8">
        <v>53305</v>
      </c>
      <c r="AK84" s="19">
        <v>14392</v>
      </c>
      <c r="AL84" s="19"/>
      <c r="AM84" s="19">
        <v>17344</v>
      </c>
      <c r="AN84" s="19"/>
      <c r="AO84" s="19">
        <v>18549</v>
      </c>
      <c r="AP84" s="19"/>
      <c r="AQ84" s="19">
        <v>16812</v>
      </c>
      <c r="AR84" s="19"/>
      <c r="AS84" s="19">
        <v>17729</v>
      </c>
      <c r="AT84" s="19"/>
      <c r="AU84" s="19">
        <v>26981</v>
      </c>
      <c r="AV84" s="19"/>
      <c r="AW84" s="19">
        <v>27396</v>
      </c>
      <c r="AX84" s="19"/>
      <c r="AY84" s="19">
        <v>63013</v>
      </c>
      <c r="BA84" s="23">
        <v>62905</v>
      </c>
      <c r="BC84" s="22">
        <v>62021</v>
      </c>
    </row>
    <row r="85" spans="1:55" x14ac:dyDescent="0.25">
      <c r="A85" s="7"/>
      <c r="B85" s="9"/>
      <c r="C85" s="9"/>
      <c r="E85" s="1" t="s">
        <v>101</v>
      </c>
      <c r="H85" s="8">
        <v>793</v>
      </c>
      <c r="I85" s="8"/>
      <c r="J85" s="8">
        <v>824</v>
      </c>
      <c r="K85" s="8"/>
      <c r="L85" s="8">
        <v>1716</v>
      </c>
      <c r="N85" s="8"/>
      <c r="O85" s="8">
        <v>1337</v>
      </c>
      <c r="P85" s="8"/>
      <c r="Q85" s="8">
        <v>1129</v>
      </c>
      <c r="R85" s="8"/>
      <c r="S85" s="8">
        <v>1236</v>
      </c>
      <c r="T85" s="8"/>
      <c r="U85" s="8">
        <v>1335</v>
      </c>
      <c r="V85" s="8"/>
      <c r="W85" s="8">
        <v>1200</v>
      </c>
      <c r="X85" s="8"/>
      <c r="Y85" s="8">
        <v>975</v>
      </c>
      <c r="Z85" s="8"/>
      <c r="AA85" s="8">
        <v>768</v>
      </c>
      <c r="AB85" s="8"/>
      <c r="AC85" s="8">
        <v>790</v>
      </c>
      <c r="AD85" s="8"/>
      <c r="AE85" s="8">
        <v>782</v>
      </c>
      <c r="AF85" s="8"/>
      <c r="AG85" s="8">
        <v>1339</v>
      </c>
      <c r="AH85" s="8"/>
      <c r="AI85" s="8">
        <v>688</v>
      </c>
      <c r="AK85" s="19">
        <v>1158</v>
      </c>
      <c r="AL85" s="19"/>
      <c r="AM85" s="19">
        <v>1149</v>
      </c>
      <c r="AN85" s="19"/>
      <c r="AO85" s="19">
        <v>1302</v>
      </c>
      <c r="AP85" s="19"/>
      <c r="AQ85" s="19">
        <v>1333</v>
      </c>
      <c r="AR85" s="19"/>
      <c r="AS85" s="19">
        <v>1431</v>
      </c>
      <c r="AT85" s="19"/>
      <c r="AU85" s="19">
        <v>1007</v>
      </c>
      <c r="AV85" s="19"/>
      <c r="AW85" s="19">
        <v>1133</v>
      </c>
      <c r="AX85" s="19"/>
      <c r="AY85" s="19">
        <v>874</v>
      </c>
      <c r="BA85" s="23">
        <v>887</v>
      </c>
      <c r="BC85" s="22">
        <v>926</v>
      </c>
    </row>
    <row r="86" spans="1:55" x14ac:dyDescent="0.25">
      <c r="A86" s="7"/>
      <c r="B86" s="9"/>
      <c r="C86" s="9"/>
      <c r="E86" s="1" t="s">
        <v>100</v>
      </c>
      <c r="H86" s="8">
        <v>933</v>
      </c>
      <c r="I86" s="8"/>
      <c r="J86" s="8">
        <v>1132</v>
      </c>
      <c r="K86" s="8"/>
      <c r="L86" s="8">
        <v>1155</v>
      </c>
      <c r="N86" s="8"/>
      <c r="O86" s="8">
        <v>1078</v>
      </c>
      <c r="P86" s="8"/>
      <c r="Q86" s="8">
        <v>1103</v>
      </c>
      <c r="R86" s="8"/>
      <c r="S86" s="8">
        <v>1185</v>
      </c>
      <c r="T86" s="8"/>
      <c r="U86" s="8">
        <v>1346</v>
      </c>
      <c r="V86" s="8"/>
      <c r="W86" s="8">
        <v>1343</v>
      </c>
      <c r="X86" s="8"/>
      <c r="Y86" s="8">
        <v>1176</v>
      </c>
      <c r="Z86" s="8"/>
      <c r="AA86" s="8">
        <v>1381</v>
      </c>
      <c r="AB86" s="8"/>
      <c r="AC86" s="8">
        <v>1396</v>
      </c>
      <c r="AD86" s="8"/>
      <c r="AE86" s="8">
        <v>1426</v>
      </c>
      <c r="AF86" s="8"/>
      <c r="AG86" s="8">
        <v>1549</v>
      </c>
      <c r="AH86" s="8"/>
      <c r="AI86" s="8">
        <v>1405</v>
      </c>
      <c r="AK86" s="19">
        <v>1411</v>
      </c>
      <c r="AL86" s="19"/>
      <c r="AM86" s="19">
        <v>1444</v>
      </c>
      <c r="AN86" s="19"/>
      <c r="AO86" s="19">
        <v>1599</v>
      </c>
      <c r="AP86" s="19"/>
      <c r="AQ86" s="19">
        <v>1604</v>
      </c>
      <c r="AR86" s="19"/>
      <c r="AS86" s="19">
        <v>1697</v>
      </c>
      <c r="AT86" s="19"/>
      <c r="AU86" s="19">
        <v>1676</v>
      </c>
      <c r="AV86" s="19"/>
      <c r="AW86" s="19">
        <v>892</v>
      </c>
      <c r="AX86" s="19"/>
      <c r="AY86" s="19">
        <v>1118</v>
      </c>
      <c r="BA86" s="23">
        <v>1456</v>
      </c>
      <c r="BC86" s="22">
        <v>1520</v>
      </c>
    </row>
    <row r="87" spans="1:55" x14ac:dyDescent="0.25">
      <c r="A87" s="7"/>
      <c r="B87" s="9"/>
      <c r="C87" s="9"/>
      <c r="E87" s="1" t="s">
        <v>99</v>
      </c>
      <c r="H87" s="8">
        <v>35</v>
      </c>
      <c r="I87" s="8"/>
      <c r="J87" s="8">
        <v>64</v>
      </c>
      <c r="K87" s="8"/>
      <c r="L87" s="8">
        <v>228</v>
      </c>
      <c r="N87" s="8"/>
      <c r="O87" s="8">
        <v>154</v>
      </c>
      <c r="P87" s="8"/>
      <c r="Q87" s="8">
        <v>187</v>
      </c>
      <c r="R87" s="8"/>
      <c r="S87" s="8">
        <v>181</v>
      </c>
      <c r="T87" s="8"/>
      <c r="U87" s="8">
        <v>188</v>
      </c>
      <c r="V87" s="8"/>
      <c r="W87" s="8">
        <v>192</v>
      </c>
      <c r="X87" s="8"/>
      <c r="Y87" s="8">
        <v>240</v>
      </c>
      <c r="Z87" s="8"/>
      <c r="AA87" s="8">
        <v>350</v>
      </c>
      <c r="AB87" s="8"/>
      <c r="AC87" s="8">
        <v>219</v>
      </c>
      <c r="AD87" s="8"/>
      <c r="AE87" s="8">
        <v>172</v>
      </c>
      <c r="AF87" s="8"/>
      <c r="AG87" s="8">
        <v>284</v>
      </c>
      <c r="AH87" s="8"/>
      <c r="AI87" s="8">
        <v>240</v>
      </c>
      <c r="AK87" s="19">
        <v>159</v>
      </c>
      <c r="AL87" s="19"/>
      <c r="AM87" s="19">
        <v>137</v>
      </c>
      <c r="AN87" s="19"/>
      <c r="AO87" s="19">
        <v>83</v>
      </c>
      <c r="AP87" s="19"/>
      <c r="AQ87" s="19">
        <v>82</v>
      </c>
      <c r="AR87" s="19"/>
      <c r="AS87" s="19">
        <v>67</v>
      </c>
      <c r="AT87" s="19"/>
      <c r="AU87" s="19">
        <v>105</v>
      </c>
      <c r="AV87" s="19"/>
      <c r="AW87" s="19">
        <v>41</v>
      </c>
      <c r="AX87" s="19"/>
      <c r="AY87" s="19">
        <v>18</v>
      </c>
      <c r="BA87" s="23">
        <v>13</v>
      </c>
      <c r="BC87" s="22">
        <v>39</v>
      </c>
    </row>
    <row r="88" spans="1:55" x14ac:dyDescent="0.25">
      <c r="A88" s="7"/>
      <c r="B88" s="9"/>
      <c r="C88" s="9"/>
      <c r="E88" s="1" t="s">
        <v>98</v>
      </c>
      <c r="H88" s="8" t="s">
        <v>2</v>
      </c>
      <c r="I88" s="8"/>
      <c r="J88" s="8" t="s">
        <v>2</v>
      </c>
      <c r="K88" s="8"/>
      <c r="L88" s="8">
        <v>573</v>
      </c>
      <c r="N88" s="8"/>
      <c r="O88" s="8">
        <v>577</v>
      </c>
      <c r="P88" s="8"/>
      <c r="Q88" s="8">
        <v>666</v>
      </c>
      <c r="R88" s="8"/>
      <c r="S88" s="8">
        <v>639</v>
      </c>
      <c r="T88" s="8"/>
      <c r="U88" s="8">
        <v>910</v>
      </c>
      <c r="V88" s="8"/>
      <c r="W88" s="8">
        <v>1045</v>
      </c>
      <c r="X88" s="8"/>
      <c r="Y88" s="8">
        <v>1178</v>
      </c>
      <c r="Z88" s="8"/>
      <c r="AA88" s="8">
        <v>742</v>
      </c>
      <c r="AB88" s="8"/>
      <c r="AC88" s="8">
        <v>1935</v>
      </c>
      <c r="AD88" s="8"/>
      <c r="AE88" s="8">
        <v>728</v>
      </c>
      <c r="AF88" s="8"/>
      <c r="AG88" s="8">
        <v>1000</v>
      </c>
      <c r="AH88" s="8"/>
      <c r="AI88" s="8">
        <v>499</v>
      </c>
      <c r="AK88" s="19">
        <v>675</v>
      </c>
      <c r="AL88" s="19"/>
      <c r="AM88" s="19">
        <v>657</v>
      </c>
      <c r="AN88" s="19"/>
      <c r="AO88" s="19">
        <v>652</v>
      </c>
      <c r="AP88" s="19"/>
      <c r="AQ88" s="19">
        <v>540</v>
      </c>
      <c r="AR88" s="19"/>
      <c r="AS88" s="19">
        <v>347</v>
      </c>
      <c r="AT88" s="19"/>
      <c r="AU88" s="19">
        <v>1647</v>
      </c>
      <c r="AV88" s="19"/>
      <c r="AW88" s="19">
        <v>2469</v>
      </c>
      <c r="AX88" s="19"/>
      <c r="AY88" s="19">
        <v>2867</v>
      </c>
      <c r="BA88" s="23">
        <v>1128</v>
      </c>
      <c r="BC88" s="22">
        <v>1856</v>
      </c>
    </row>
    <row r="89" spans="1:55" x14ac:dyDescent="0.25">
      <c r="A89" s="7"/>
      <c r="B89" s="9"/>
      <c r="C89" s="9"/>
      <c r="E89" s="1" t="s">
        <v>97</v>
      </c>
      <c r="H89" s="8" t="s">
        <v>2</v>
      </c>
      <c r="I89" s="8"/>
      <c r="J89" s="8" t="s">
        <v>2</v>
      </c>
      <c r="K89" s="8"/>
      <c r="L89" s="8">
        <v>18</v>
      </c>
      <c r="N89" s="8"/>
      <c r="O89" s="8">
        <v>34</v>
      </c>
      <c r="P89" s="8"/>
      <c r="Q89" s="8">
        <v>46</v>
      </c>
      <c r="R89" s="8"/>
      <c r="S89" s="8">
        <v>64</v>
      </c>
      <c r="T89" s="8"/>
      <c r="U89" s="8">
        <v>105</v>
      </c>
      <c r="V89" s="8"/>
      <c r="W89" s="8">
        <v>123</v>
      </c>
      <c r="X89" s="8"/>
      <c r="Y89" s="8">
        <v>201</v>
      </c>
      <c r="Z89" s="8"/>
      <c r="AA89" s="8">
        <v>341</v>
      </c>
      <c r="AB89" s="8"/>
      <c r="AC89" s="8">
        <v>671</v>
      </c>
      <c r="AD89" s="8"/>
      <c r="AE89" s="8">
        <v>522</v>
      </c>
      <c r="AF89" s="8"/>
      <c r="AG89" s="8">
        <v>451</v>
      </c>
      <c r="AH89" s="8"/>
      <c r="AI89" s="8">
        <v>188</v>
      </c>
      <c r="AK89" s="19">
        <v>83</v>
      </c>
      <c r="AL89" s="19"/>
      <c r="AM89" s="19">
        <v>116</v>
      </c>
      <c r="AN89" s="19"/>
      <c r="AO89" s="19">
        <v>119</v>
      </c>
      <c r="AP89" s="19"/>
      <c r="AQ89" s="19">
        <v>132</v>
      </c>
      <c r="AR89" s="19"/>
      <c r="AS89" s="19">
        <v>139</v>
      </c>
      <c r="AT89" s="19"/>
      <c r="AU89" s="19">
        <v>129</v>
      </c>
      <c r="AV89" s="19"/>
      <c r="AW89" s="19">
        <v>117</v>
      </c>
      <c r="AX89" s="19"/>
      <c r="AY89" s="19">
        <v>118</v>
      </c>
      <c r="BA89" s="23">
        <v>191</v>
      </c>
      <c r="BC89" s="22">
        <v>127</v>
      </c>
    </row>
    <row r="90" spans="1:55" x14ac:dyDescent="0.25">
      <c r="A90" s="7"/>
      <c r="B90" s="9"/>
      <c r="C90" s="9"/>
      <c r="E90" s="1" t="s">
        <v>96</v>
      </c>
      <c r="H90" s="8" t="s">
        <v>2</v>
      </c>
      <c r="I90" s="8"/>
      <c r="J90" s="8" t="s">
        <v>2</v>
      </c>
      <c r="K90" s="8"/>
      <c r="L90" s="8" t="s">
        <v>2</v>
      </c>
      <c r="N90" s="8"/>
      <c r="O90" s="8" t="s">
        <v>2</v>
      </c>
      <c r="P90" s="8"/>
      <c r="Q90" s="8">
        <v>348</v>
      </c>
      <c r="R90" s="8"/>
      <c r="S90" s="8">
        <v>157</v>
      </c>
      <c r="T90" s="8"/>
      <c r="U90" s="8">
        <v>99</v>
      </c>
      <c r="V90" s="8"/>
      <c r="W90" s="8">
        <v>146</v>
      </c>
      <c r="X90" s="8"/>
      <c r="Y90" s="8">
        <v>461</v>
      </c>
      <c r="Z90" s="8"/>
      <c r="AA90" s="8">
        <v>451</v>
      </c>
      <c r="AB90" s="8"/>
      <c r="AC90" s="8">
        <v>306</v>
      </c>
      <c r="AD90" s="8"/>
      <c r="AE90" s="8">
        <v>239</v>
      </c>
      <c r="AF90" s="8"/>
      <c r="AG90" s="8">
        <v>410</v>
      </c>
      <c r="AH90" s="8"/>
      <c r="AI90" s="8">
        <v>900</v>
      </c>
      <c r="AK90" s="19">
        <v>669</v>
      </c>
      <c r="AL90" s="19"/>
      <c r="AM90" s="19">
        <v>838</v>
      </c>
      <c r="AN90" s="19"/>
      <c r="AO90" s="19">
        <v>1194</v>
      </c>
      <c r="AP90" s="19"/>
      <c r="AQ90" s="19">
        <v>796</v>
      </c>
      <c r="AR90" s="19"/>
      <c r="AS90" s="19">
        <v>982</v>
      </c>
      <c r="AT90" s="19"/>
      <c r="AU90" s="19">
        <v>775</v>
      </c>
      <c r="AV90" s="19"/>
      <c r="AW90" s="19">
        <v>856</v>
      </c>
      <c r="AX90" s="19"/>
      <c r="AY90" s="19">
        <v>1886</v>
      </c>
      <c r="BA90" s="23">
        <v>647</v>
      </c>
      <c r="BC90" s="22">
        <v>593</v>
      </c>
    </row>
    <row r="91" spans="1:55" x14ac:dyDescent="0.25">
      <c r="A91" s="7"/>
      <c r="B91" s="9"/>
      <c r="C91" s="9"/>
      <c r="D91" s="3" t="s">
        <v>95</v>
      </c>
      <c r="E91" s="3"/>
      <c r="H91" s="8"/>
      <c r="I91" s="8"/>
      <c r="J91" s="8"/>
      <c r="K91" s="8"/>
      <c r="L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5" x14ac:dyDescent="0.25">
      <c r="A92" s="7"/>
      <c r="B92" s="9"/>
      <c r="C92" s="9"/>
      <c r="E92" s="1" t="s">
        <v>88</v>
      </c>
      <c r="H92" s="8" t="s">
        <v>2</v>
      </c>
      <c r="I92" s="8"/>
      <c r="J92" s="8">
        <v>614</v>
      </c>
      <c r="K92" s="8"/>
      <c r="L92" s="8">
        <v>350</v>
      </c>
      <c r="N92" s="8"/>
      <c r="O92" s="8">
        <v>450</v>
      </c>
      <c r="P92" s="8"/>
      <c r="Q92" s="8">
        <v>474</v>
      </c>
      <c r="R92" s="8"/>
      <c r="S92" s="8">
        <v>366</v>
      </c>
      <c r="T92" s="8"/>
      <c r="U92" s="8">
        <v>585</v>
      </c>
      <c r="V92" s="8"/>
      <c r="W92" s="8">
        <v>274</v>
      </c>
      <c r="X92" s="8"/>
      <c r="Y92" s="8">
        <v>236</v>
      </c>
      <c r="Z92" s="8"/>
      <c r="AA92" s="8">
        <v>236</v>
      </c>
      <c r="AB92" s="8"/>
      <c r="AC92" s="8">
        <v>173</v>
      </c>
      <c r="AD92" s="8"/>
      <c r="AE92" s="8">
        <f>SUM(L92:AC92)/9</f>
        <v>349.33333333333331</v>
      </c>
      <c r="AF92" s="8"/>
      <c r="AG92" s="8">
        <v>2851</v>
      </c>
      <c r="AH92" s="8"/>
      <c r="AI92" s="8">
        <v>2740</v>
      </c>
      <c r="AK92" s="19">
        <v>3149</v>
      </c>
      <c r="AL92" s="19"/>
      <c r="AM92" s="19">
        <v>3358</v>
      </c>
      <c r="AN92" s="19"/>
      <c r="AO92" s="19">
        <v>5304</v>
      </c>
      <c r="AP92" s="19"/>
      <c r="AQ92" s="19">
        <v>6098</v>
      </c>
      <c r="AR92" s="19"/>
      <c r="AS92" s="19">
        <v>6483</v>
      </c>
      <c r="AT92" s="19"/>
      <c r="AU92" s="19">
        <v>1296</v>
      </c>
      <c r="AV92" s="19"/>
      <c r="AW92" s="19">
        <v>11507</v>
      </c>
      <c r="AX92" s="19"/>
      <c r="AY92" s="19">
        <v>7093</v>
      </c>
      <c r="BA92" s="23">
        <v>6810</v>
      </c>
      <c r="BC92" s="22">
        <v>7803</v>
      </c>
    </row>
    <row r="93" spans="1:55" x14ac:dyDescent="0.25">
      <c r="A93" s="7"/>
      <c r="B93" s="9"/>
      <c r="C93" s="9"/>
      <c r="D93" s="53" t="s">
        <v>94</v>
      </c>
      <c r="H93" s="8"/>
      <c r="I93" s="8"/>
      <c r="J93" s="8"/>
      <c r="K93" s="8"/>
      <c r="L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5" x14ac:dyDescent="0.25">
      <c r="A94" s="7"/>
      <c r="B94" s="9"/>
      <c r="C94" s="9"/>
      <c r="E94" s="1" t="s">
        <v>93</v>
      </c>
      <c r="F94" s="2"/>
      <c r="H94" s="8">
        <v>3383</v>
      </c>
      <c r="I94" s="8"/>
      <c r="J94" s="8">
        <v>3438</v>
      </c>
      <c r="K94" s="8"/>
      <c r="L94" s="8">
        <v>4430</v>
      </c>
      <c r="N94" s="8"/>
      <c r="O94" s="8">
        <v>5482</v>
      </c>
      <c r="P94" s="8"/>
      <c r="Q94" s="8">
        <v>6729</v>
      </c>
      <c r="R94" s="8"/>
      <c r="S94" s="8">
        <v>8110</v>
      </c>
      <c r="T94" s="8"/>
      <c r="U94" s="8">
        <v>10674</v>
      </c>
      <c r="V94" s="8"/>
      <c r="W94" s="8">
        <v>10743</v>
      </c>
      <c r="X94" s="8"/>
      <c r="Y94" s="8">
        <v>13111</v>
      </c>
      <c r="Z94" s="8"/>
      <c r="AA94" s="8">
        <v>12861</v>
      </c>
      <c r="AB94" s="8"/>
      <c r="AC94" s="8">
        <v>13433</v>
      </c>
      <c r="AD94" s="8"/>
      <c r="AE94" s="8">
        <v>13048</v>
      </c>
      <c r="AF94" s="8"/>
      <c r="AG94" s="8">
        <v>14311</v>
      </c>
      <c r="AH94" s="8"/>
      <c r="AI94" s="8">
        <v>13839</v>
      </c>
      <c r="AK94" s="19">
        <v>14941</v>
      </c>
      <c r="AL94" s="19"/>
      <c r="AM94" s="19">
        <v>15011</v>
      </c>
      <c r="AN94" s="19"/>
      <c r="AO94" s="19">
        <v>15524</v>
      </c>
      <c r="AP94" s="19"/>
      <c r="AQ94" s="19">
        <v>13718</v>
      </c>
      <c r="AR94" s="19"/>
      <c r="AS94" s="19">
        <v>14200</v>
      </c>
      <c r="AT94" s="19"/>
      <c r="AU94" s="19">
        <v>14533</v>
      </c>
      <c r="AV94" s="19"/>
      <c r="AW94" s="19">
        <v>16611</v>
      </c>
      <c r="AX94" s="19"/>
      <c r="AY94" s="19">
        <v>14793</v>
      </c>
      <c r="BA94" s="23">
        <v>15157</v>
      </c>
      <c r="BC94" s="22">
        <v>17046</v>
      </c>
    </row>
    <row r="95" spans="1:55" x14ac:dyDescent="0.25">
      <c r="A95" s="7"/>
      <c r="C95" s="3" t="s">
        <v>92</v>
      </c>
      <c r="H95" s="8"/>
      <c r="I95" s="8"/>
      <c r="J95" s="8"/>
      <c r="K95" s="8"/>
      <c r="L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5" x14ac:dyDescent="0.25">
      <c r="A96" s="7"/>
      <c r="B96" s="9"/>
      <c r="C96" s="9"/>
      <c r="E96" s="1" t="s">
        <v>91</v>
      </c>
      <c r="H96" s="8">
        <v>44</v>
      </c>
      <c r="I96" s="8"/>
      <c r="J96" s="8">
        <v>37</v>
      </c>
      <c r="K96" s="8"/>
      <c r="L96" s="8">
        <v>29</v>
      </c>
      <c r="N96" s="8"/>
      <c r="O96" s="8">
        <v>38</v>
      </c>
      <c r="P96" s="8"/>
      <c r="Q96" s="8">
        <v>36</v>
      </c>
      <c r="R96" s="8"/>
      <c r="S96" s="8">
        <v>23</v>
      </c>
      <c r="T96" s="8"/>
      <c r="U96" s="8">
        <v>34</v>
      </c>
      <c r="V96" s="8"/>
      <c r="W96" s="8">
        <v>35</v>
      </c>
      <c r="X96" s="8"/>
      <c r="Y96" s="8">
        <v>30</v>
      </c>
      <c r="Z96" s="8"/>
      <c r="AA96" s="8">
        <v>28</v>
      </c>
      <c r="AB96" s="8"/>
      <c r="AC96" s="8">
        <v>32</v>
      </c>
      <c r="AD96" s="8"/>
      <c r="AE96" s="8">
        <v>29</v>
      </c>
      <c r="AF96" s="8"/>
      <c r="AG96" s="8">
        <v>25</v>
      </c>
      <c r="AH96" s="8"/>
      <c r="AI96" s="8">
        <v>33</v>
      </c>
      <c r="AK96" s="19">
        <v>26</v>
      </c>
      <c r="AL96" s="19"/>
      <c r="AM96" s="19">
        <v>38</v>
      </c>
      <c r="AN96" s="19"/>
      <c r="AO96" s="19">
        <v>47</v>
      </c>
      <c r="AP96" s="19"/>
      <c r="AQ96" s="19">
        <v>60</v>
      </c>
      <c r="AR96" s="19"/>
      <c r="AS96" s="19">
        <v>68</v>
      </c>
      <c r="AT96" s="19"/>
      <c r="AU96" s="19">
        <v>71</v>
      </c>
      <c r="AV96" s="19"/>
      <c r="AW96" s="19">
        <v>89</v>
      </c>
      <c r="AX96" s="19"/>
      <c r="AY96" s="19">
        <v>90</v>
      </c>
      <c r="BA96" s="1">
        <v>86</v>
      </c>
      <c r="BC96" s="1">
        <v>80</v>
      </c>
    </row>
    <row r="97" spans="1:55" x14ac:dyDescent="0.25">
      <c r="A97" s="7"/>
      <c r="B97" s="9"/>
      <c r="C97" s="9"/>
      <c r="E97" s="1" t="s">
        <v>90</v>
      </c>
      <c r="H97" s="8">
        <v>15</v>
      </c>
      <c r="I97" s="8"/>
      <c r="J97" s="8">
        <v>21</v>
      </c>
      <c r="K97" s="8"/>
      <c r="L97" s="8">
        <v>10</v>
      </c>
      <c r="N97" s="8"/>
      <c r="O97" s="8">
        <v>26</v>
      </c>
      <c r="P97" s="8"/>
      <c r="Q97" s="8">
        <v>23</v>
      </c>
      <c r="R97" s="8"/>
      <c r="S97" s="8">
        <v>13</v>
      </c>
      <c r="T97" s="8"/>
      <c r="U97" s="8">
        <v>26</v>
      </c>
      <c r="V97" s="8"/>
      <c r="W97" s="8">
        <v>27</v>
      </c>
      <c r="X97" s="8"/>
      <c r="Y97" s="8">
        <v>25</v>
      </c>
      <c r="Z97" s="8"/>
      <c r="AA97" s="8">
        <v>16</v>
      </c>
      <c r="AB97" s="8"/>
      <c r="AC97" s="8">
        <v>19</v>
      </c>
      <c r="AD97" s="8"/>
      <c r="AE97" s="8">
        <v>14</v>
      </c>
      <c r="AF97" s="8"/>
      <c r="AG97" s="8">
        <v>12</v>
      </c>
      <c r="AH97" s="8"/>
      <c r="AI97" s="8">
        <v>20</v>
      </c>
      <c r="AK97" s="19">
        <v>20</v>
      </c>
      <c r="AL97" s="19"/>
      <c r="AM97" s="19">
        <v>41</v>
      </c>
      <c r="AN97" s="19"/>
      <c r="AO97" s="19">
        <v>39</v>
      </c>
      <c r="AP97" s="19"/>
      <c r="AQ97" s="19">
        <v>34</v>
      </c>
      <c r="AR97" s="19"/>
      <c r="AS97" s="19">
        <v>37</v>
      </c>
      <c r="AT97" s="19"/>
      <c r="AU97" s="19">
        <v>27</v>
      </c>
      <c r="AV97" s="19"/>
      <c r="AW97" s="19">
        <v>24</v>
      </c>
      <c r="AX97" s="19"/>
      <c r="AY97" s="19">
        <v>30</v>
      </c>
      <c r="BA97" s="1">
        <v>23</v>
      </c>
      <c r="BC97" s="1">
        <v>34</v>
      </c>
    </row>
    <row r="98" spans="1:55" x14ac:dyDescent="0.25">
      <c r="A98" s="7"/>
      <c r="C98" s="3" t="s">
        <v>89</v>
      </c>
      <c r="H98" s="8"/>
      <c r="I98" s="8"/>
      <c r="J98" s="8"/>
      <c r="K98" s="8"/>
      <c r="L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5" x14ac:dyDescent="0.25">
      <c r="A99" s="7"/>
      <c r="B99" s="9"/>
      <c r="C99" s="9"/>
      <c r="E99" s="1" t="s">
        <v>88</v>
      </c>
      <c r="F99" s="2"/>
      <c r="H99" s="8" t="s">
        <v>2</v>
      </c>
      <c r="I99" s="8"/>
      <c r="J99" s="8" t="s">
        <v>2</v>
      </c>
      <c r="K99" s="8"/>
      <c r="L99" s="8" t="s">
        <v>2</v>
      </c>
      <c r="N99" s="8"/>
      <c r="O99" s="8" t="s">
        <v>2</v>
      </c>
      <c r="P99" s="8"/>
      <c r="Q99" s="8" t="s">
        <v>2</v>
      </c>
      <c r="R99" s="8"/>
      <c r="S99" s="8">
        <v>14</v>
      </c>
      <c r="T99" s="8"/>
      <c r="U99" s="8">
        <v>31</v>
      </c>
      <c r="V99" s="8"/>
      <c r="W99" s="8">
        <v>37</v>
      </c>
      <c r="X99" s="8"/>
      <c r="Y99" s="8">
        <v>35</v>
      </c>
      <c r="Z99" s="8"/>
      <c r="AA99" s="8">
        <v>57</v>
      </c>
      <c r="AB99" s="8"/>
      <c r="AC99" s="8">
        <v>18</v>
      </c>
      <c r="AD99" s="8"/>
      <c r="AE99" s="8">
        <v>24</v>
      </c>
      <c r="AF99" s="8"/>
      <c r="AG99" s="8">
        <v>27</v>
      </c>
      <c r="AH99" s="8"/>
      <c r="AI99" s="8">
        <v>33</v>
      </c>
      <c r="AK99" s="19">
        <v>37</v>
      </c>
      <c r="AL99" s="19"/>
      <c r="AM99" s="19">
        <v>32</v>
      </c>
      <c r="AN99" s="19"/>
      <c r="AO99" s="19">
        <v>21</v>
      </c>
      <c r="AP99" s="19"/>
      <c r="AQ99" s="19">
        <v>18</v>
      </c>
      <c r="AR99" s="19"/>
      <c r="AS99" s="19">
        <v>20</v>
      </c>
      <c r="AT99" s="19"/>
      <c r="AU99" s="19">
        <v>41</v>
      </c>
      <c r="AV99" s="19"/>
      <c r="AW99" s="19">
        <v>46</v>
      </c>
      <c r="AX99" s="19"/>
      <c r="AY99" s="19">
        <v>122</v>
      </c>
      <c r="BA99" s="1">
        <v>55</v>
      </c>
      <c r="BC99" s="1">
        <v>55</v>
      </c>
    </row>
    <row r="100" spans="1:55" x14ac:dyDescent="0.25">
      <c r="A100" s="7"/>
      <c r="B100" s="3" t="s">
        <v>87</v>
      </c>
      <c r="H100" s="8"/>
      <c r="I100" s="8"/>
      <c r="J100" s="8"/>
      <c r="K100" s="8"/>
      <c r="L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5" x14ac:dyDescent="0.25">
      <c r="A101" s="7"/>
      <c r="C101" s="3" t="s">
        <v>86</v>
      </c>
      <c r="H101" s="8"/>
      <c r="I101" s="8"/>
      <c r="J101" s="8"/>
      <c r="K101" s="8"/>
      <c r="L101" s="8"/>
      <c r="N101" s="8"/>
      <c r="O101" s="8"/>
      <c r="P101" s="8"/>
      <c r="Q101" s="8"/>
      <c r="R101" s="8"/>
      <c r="S101" s="8"/>
      <c r="T101" s="8"/>
      <c r="U101" s="8"/>
      <c r="W101" s="8"/>
      <c r="Y101" s="19"/>
      <c r="Z101" s="19"/>
      <c r="AA101" s="19"/>
      <c r="AB101" s="1"/>
      <c r="AC101" s="52"/>
      <c r="AD101" s="1"/>
      <c r="AE101" s="19"/>
      <c r="AF101" s="1"/>
      <c r="AG101" s="19"/>
      <c r="AI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5" x14ac:dyDescent="0.25">
      <c r="A102" s="7"/>
      <c r="B102" s="9"/>
      <c r="C102" s="9"/>
      <c r="E102" s="1" t="s">
        <v>85</v>
      </c>
      <c r="H102" s="8">
        <v>24</v>
      </c>
      <c r="I102" s="8"/>
      <c r="J102" s="8">
        <v>18</v>
      </c>
      <c r="K102" s="8"/>
      <c r="L102" s="8">
        <v>18</v>
      </c>
      <c r="N102" s="8"/>
      <c r="O102" s="8">
        <v>32</v>
      </c>
      <c r="P102" s="8"/>
      <c r="Q102" s="8">
        <v>29</v>
      </c>
      <c r="R102" s="8"/>
      <c r="S102" s="8">
        <v>24</v>
      </c>
      <c r="T102" s="8"/>
      <c r="U102" s="8">
        <v>16</v>
      </c>
      <c r="V102" s="8"/>
      <c r="W102" s="8">
        <v>12</v>
      </c>
      <c r="X102" s="8"/>
      <c r="Y102" s="8">
        <v>35</v>
      </c>
      <c r="Z102" s="8"/>
      <c r="AA102" s="8">
        <v>11</v>
      </c>
      <c r="AB102" s="8"/>
      <c r="AC102" s="8">
        <v>13</v>
      </c>
      <c r="AD102" s="8"/>
      <c r="AE102" s="8">
        <v>11</v>
      </c>
      <c r="AF102" s="8"/>
      <c r="AG102" s="8">
        <v>10</v>
      </c>
      <c r="AH102" s="8"/>
      <c r="AI102" s="8">
        <v>11</v>
      </c>
      <c r="AK102" s="19">
        <v>9.44</v>
      </c>
      <c r="AL102" s="19"/>
      <c r="AM102" s="19">
        <v>10.31</v>
      </c>
      <c r="AN102" s="19"/>
      <c r="AO102" s="19">
        <v>7.65</v>
      </c>
      <c r="AP102" s="19"/>
      <c r="AQ102" s="19">
        <v>7</v>
      </c>
      <c r="AR102" s="19"/>
      <c r="AS102" s="19">
        <v>6</v>
      </c>
      <c r="AT102" s="19"/>
      <c r="AU102" s="19">
        <v>9</v>
      </c>
      <c r="AV102" s="19"/>
      <c r="AW102" s="19">
        <v>10</v>
      </c>
      <c r="AX102" s="19"/>
      <c r="AY102" s="19">
        <v>16</v>
      </c>
      <c r="BA102" s="1">
        <v>11.18</v>
      </c>
      <c r="BC102" s="1">
        <v>13.43</v>
      </c>
    </row>
    <row r="103" spans="1:55" x14ac:dyDescent="0.25">
      <c r="A103" s="7"/>
      <c r="B103" s="9"/>
      <c r="C103" s="9"/>
      <c r="E103" s="1" t="s">
        <v>84</v>
      </c>
      <c r="H103" s="8">
        <v>8</v>
      </c>
      <c r="I103" s="8"/>
      <c r="J103" s="8">
        <v>17</v>
      </c>
      <c r="K103" s="8"/>
      <c r="L103" s="8">
        <v>7</v>
      </c>
      <c r="N103" s="8"/>
      <c r="O103" s="8">
        <v>13</v>
      </c>
      <c r="P103" s="8"/>
      <c r="Q103" s="8">
        <v>10</v>
      </c>
      <c r="R103" s="8"/>
      <c r="S103" s="8">
        <v>14</v>
      </c>
      <c r="T103" s="8"/>
      <c r="U103" s="8">
        <v>8</v>
      </c>
      <c r="V103" s="8"/>
      <c r="W103" s="8">
        <v>4</v>
      </c>
      <c r="X103" s="8"/>
      <c r="Y103" s="8">
        <v>2</v>
      </c>
      <c r="Z103" s="8"/>
      <c r="AA103" s="8">
        <v>4</v>
      </c>
      <c r="AB103" s="8"/>
      <c r="AC103" s="8">
        <v>4</v>
      </c>
      <c r="AD103" s="8"/>
      <c r="AE103" s="8">
        <v>0</v>
      </c>
      <c r="AF103" s="8"/>
      <c r="AG103" s="8">
        <v>0</v>
      </c>
      <c r="AH103" s="8"/>
      <c r="AI103" s="8">
        <v>0</v>
      </c>
      <c r="AK103" s="8">
        <v>0</v>
      </c>
      <c r="AL103" s="17"/>
      <c r="AM103" s="19">
        <v>0</v>
      </c>
      <c r="AN103" s="17"/>
      <c r="AO103" s="19">
        <v>0</v>
      </c>
      <c r="AP103" s="17"/>
      <c r="AQ103" s="19">
        <v>0</v>
      </c>
      <c r="AR103" s="17"/>
      <c r="AS103" s="10">
        <v>0</v>
      </c>
      <c r="AT103" s="17"/>
      <c r="AU103" s="10">
        <v>2</v>
      </c>
      <c r="AV103" s="17"/>
      <c r="AW103" s="10">
        <v>0</v>
      </c>
      <c r="AX103" s="17"/>
      <c r="AY103" s="10">
        <v>0</v>
      </c>
      <c r="BA103" s="51" t="s">
        <v>83</v>
      </c>
      <c r="BC103" s="1">
        <v>3.98</v>
      </c>
    </row>
    <row r="104" spans="1:55" x14ac:dyDescent="0.25">
      <c r="A104" s="7"/>
      <c r="B104" s="9"/>
      <c r="C104" s="9"/>
      <c r="E104" s="1" t="s">
        <v>82</v>
      </c>
      <c r="H104" s="8">
        <v>85</v>
      </c>
      <c r="I104" s="8"/>
      <c r="J104" s="8">
        <v>42</v>
      </c>
      <c r="K104" s="8"/>
      <c r="L104" s="8">
        <v>65</v>
      </c>
      <c r="N104" s="8"/>
      <c r="O104" s="8">
        <v>62</v>
      </c>
      <c r="P104" s="8"/>
      <c r="Q104" s="8">
        <v>48</v>
      </c>
      <c r="R104" s="8"/>
      <c r="S104" s="8">
        <v>52</v>
      </c>
      <c r="T104" s="8"/>
      <c r="U104" s="8">
        <v>28</v>
      </c>
      <c r="V104" s="8"/>
      <c r="W104" s="8">
        <v>60</v>
      </c>
      <c r="X104" s="8"/>
      <c r="Y104" s="8">
        <v>65</v>
      </c>
      <c r="Z104" s="8"/>
      <c r="AA104" s="8">
        <v>83</v>
      </c>
      <c r="AB104" s="8"/>
      <c r="AC104" s="8">
        <v>86</v>
      </c>
      <c r="AD104" s="8"/>
      <c r="AE104" s="8">
        <v>73</v>
      </c>
      <c r="AF104" s="8"/>
      <c r="AG104" s="8">
        <v>84</v>
      </c>
      <c r="AH104" s="8"/>
      <c r="AI104" s="8">
        <v>94</v>
      </c>
      <c r="AK104" s="19">
        <v>69</v>
      </c>
      <c r="AL104" s="19"/>
      <c r="AM104" s="19">
        <v>90</v>
      </c>
      <c r="AN104" s="19"/>
      <c r="AO104" s="19">
        <f>62+20</f>
        <v>82</v>
      </c>
      <c r="AP104" s="19"/>
      <c r="AQ104" s="19">
        <v>121</v>
      </c>
      <c r="AR104" s="19"/>
      <c r="AS104" s="19">
        <v>101</v>
      </c>
      <c r="AT104" s="19"/>
      <c r="AU104" s="19">
        <v>95</v>
      </c>
      <c r="AV104" s="19"/>
      <c r="AW104" s="19">
        <v>91</v>
      </c>
      <c r="AX104" s="19"/>
      <c r="AY104" s="19">
        <v>126</v>
      </c>
      <c r="BA104" s="1">
        <v>104.6</v>
      </c>
      <c r="BC104" s="1">
        <v>128.214</v>
      </c>
    </row>
    <row r="105" spans="1:55" x14ac:dyDescent="0.25">
      <c r="A105" s="7"/>
      <c r="B105" s="9"/>
      <c r="C105" s="9"/>
      <c r="E105" s="1" t="s">
        <v>81</v>
      </c>
      <c r="H105" s="8">
        <v>112</v>
      </c>
      <c r="I105" s="8"/>
      <c r="J105" s="8">
        <v>48</v>
      </c>
      <c r="K105" s="8"/>
      <c r="L105" s="8">
        <v>106</v>
      </c>
      <c r="N105" s="8"/>
      <c r="O105" s="8">
        <v>95</v>
      </c>
      <c r="P105" s="8"/>
      <c r="Q105" s="8">
        <v>104</v>
      </c>
      <c r="R105" s="8"/>
      <c r="S105" s="8">
        <v>104</v>
      </c>
      <c r="T105" s="8"/>
      <c r="U105" s="8">
        <v>99</v>
      </c>
      <c r="V105" s="8"/>
      <c r="W105" s="8">
        <v>98</v>
      </c>
      <c r="X105" s="8"/>
      <c r="Y105" s="8">
        <v>175</v>
      </c>
      <c r="Z105" s="8"/>
      <c r="AA105" s="8">
        <v>175</v>
      </c>
      <c r="AB105" s="8"/>
      <c r="AC105" s="8">
        <v>240</v>
      </c>
      <c r="AD105" s="8"/>
      <c r="AE105" s="8">
        <v>192</v>
      </c>
      <c r="AF105" s="8"/>
      <c r="AG105" s="8">
        <v>199</v>
      </c>
      <c r="AH105" s="8"/>
      <c r="AI105" s="8">
        <v>191</v>
      </c>
      <c r="AK105" s="19">
        <v>82</v>
      </c>
      <c r="AL105" s="19"/>
      <c r="AM105" s="19">
        <v>186</v>
      </c>
      <c r="AN105" s="19"/>
      <c r="AO105" s="19">
        <f>117+65</f>
        <v>182</v>
      </c>
      <c r="AP105" s="19"/>
      <c r="AQ105" s="19">
        <v>90</v>
      </c>
      <c r="AR105" s="19"/>
      <c r="AS105" s="19">
        <v>98</v>
      </c>
      <c r="AT105" s="19"/>
      <c r="AU105" s="19">
        <v>120</v>
      </c>
      <c r="AV105" s="19"/>
      <c r="AW105" s="19">
        <v>138</v>
      </c>
      <c r="AX105" s="19"/>
      <c r="AY105" s="19">
        <v>138</v>
      </c>
      <c r="BA105" s="1">
        <v>122</v>
      </c>
      <c r="BC105" s="1">
        <v>112</v>
      </c>
    </row>
    <row r="106" spans="1:55" x14ac:dyDescent="0.25">
      <c r="A106" s="7"/>
      <c r="B106" s="9"/>
      <c r="C106" s="9"/>
      <c r="E106" s="1" t="s">
        <v>80</v>
      </c>
      <c r="H106" s="8">
        <v>4</v>
      </c>
      <c r="I106" s="8"/>
      <c r="J106" s="8">
        <v>5</v>
      </c>
      <c r="K106" s="8"/>
      <c r="L106" s="8">
        <v>5</v>
      </c>
      <c r="N106" s="8"/>
      <c r="O106" s="8">
        <v>5</v>
      </c>
      <c r="P106" s="8"/>
      <c r="Q106" s="8">
        <v>8</v>
      </c>
      <c r="R106" s="8"/>
      <c r="S106" s="8">
        <v>5</v>
      </c>
      <c r="T106" s="8"/>
      <c r="U106" s="8">
        <v>9</v>
      </c>
      <c r="V106" s="8"/>
      <c r="W106" s="8">
        <v>8</v>
      </c>
      <c r="X106" s="8"/>
      <c r="Y106" s="8">
        <v>9</v>
      </c>
      <c r="Z106" s="8"/>
      <c r="AA106" s="8">
        <v>1</v>
      </c>
      <c r="AB106" s="8"/>
      <c r="AC106" s="8">
        <v>1</v>
      </c>
      <c r="AD106" s="8"/>
      <c r="AE106" s="8">
        <v>2</v>
      </c>
      <c r="AF106" s="8"/>
      <c r="AG106" s="8">
        <v>3</v>
      </c>
      <c r="AH106" s="8"/>
      <c r="AI106" s="8">
        <v>5</v>
      </c>
      <c r="AK106" s="19">
        <v>5</v>
      </c>
      <c r="AL106" s="19"/>
      <c r="AM106" s="19">
        <v>5</v>
      </c>
      <c r="AN106" s="19"/>
      <c r="AO106" s="19">
        <v>7</v>
      </c>
      <c r="AP106" s="19"/>
      <c r="AQ106" s="19">
        <v>11</v>
      </c>
      <c r="AR106" s="19"/>
      <c r="AS106" s="19">
        <v>6</v>
      </c>
      <c r="AT106" s="19"/>
      <c r="AU106" s="19">
        <v>6</v>
      </c>
      <c r="AV106" s="19"/>
      <c r="AW106" s="19">
        <v>5</v>
      </c>
      <c r="AX106" s="19"/>
      <c r="AY106" s="19">
        <v>7</v>
      </c>
      <c r="BA106" s="1">
        <v>7</v>
      </c>
      <c r="BC106" s="1">
        <v>4</v>
      </c>
    </row>
    <row r="107" spans="1:55" x14ac:dyDescent="0.25">
      <c r="A107" s="7"/>
      <c r="B107" s="9"/>
      <c r="C107" s="9"/>
      <c r="E107" s="1" t="s">
        <v>79</v>
      </c>
      <c r="H107" s="8">
        <v>18</v>
      </c>
      <c r="I107" s="8"/>
      <c r="J107" s="8">
        <v>44</v>
      </c>
      <c r="K107" s="8"/>
      <c r="L107" s="8">
        <v>40</v>
      </c>
      <c r="N107" s="8"/>
      <c r="O107" s="8">
        <v>37</v>
      </c>
      <c r="P107" s="8"/>
      <c r="Q107" s="8">
        <v>38</v>
      </c>
      <c r="R107" s="8"/>
      <c r="S107" s="8">
        <v>44</v>
      </c>
      <c r="T107" s="8"/>
      <c r="U107" s="8">
        <v>39</v>
      </c>
      <c r="V107" s="8"/>
      <c r="W107" s="8">
        <v>26</v>
      </c>
      <c r="X107" s="8"/>
      <c r="Y107" s="8">
        <v>2</v>
      </c>
      <c r="Z107" s="8"/>
      <c r="AA107" s="8">
        <v>5</v>
      </c>
      <c r="AB107" s="8"/>
      <c r="AC107" s="8">
        <v>8</v>
      </c>
      <c r="AD107" s="8"/>
      <c r="AE107" s="8">
        <v>4</v>
      </c>
      <c r="AF107" s="8"/>
      <c r="AG107" s="8">
        <v>3</v>
      </c>
      <c r="AH107" s="8"/>
      <c r="AI107" s="8">
        <v>2</v>
      </c>
      <c r="AK107" s="19">
        <v>26</v>
      </c>
      <c r="AL107" s="19"/>
      <c r="AM107" s="19">
        <v>25</v>
      </c>
      <c r="AN107" s="19"/>
      <c r="AO107" s="19">
        <v>27</v>
      </c>
      <c r="AP107" s="19"/>
      <c r="AQ107" s="19">
        <v>16</v>
      </c>
      <c r="AR107" s="19"/>
      <c r="AS107" s="19">
        <v>30</v>
      </c>
      <c r="AT107" s="19"/>
      <c r="AU107" s="19">
        <v>48</v>
      </c>
      <c r="AV107" s="19"/>
      <c r="AW107" s="19">
        <v>33</v>
      </c>
      <c r="AX107" s="19"/>
      <c r="AY107" s="19">
        <v>26</v>
      </c>
      <c r="BA107" s="1">
        <v>21</v>
      </c>
      <c r="BC107" s="1">
        <v>4</v>
      </c>
    </row>
    <row r="108" spans="1:55" x14ac:dyDescent="0.25">
      <c r="A108" s="7"/>
      <c r="B108" s="9"/>
      <c r="C108" s="9"/>
      <c r="E108" s="1" t="s">
        <v>78</v>
      </c>
      <c r="H108" s="8">
        <v>271</v>
      </c>
      <c r="I108" s="8"/>
      <c r="J108" s="8">
        <v>232</v>
      </c>
      <c r="K108" s="8"/>
      <c r="L108" s="8">
        <v>283</v>
      </c>
      <c r="N108" s="8"/>
      <c r="O108" s="8">
        <v>434</v>
      </c>
      <c r="P108" s="8"/>
      <c r="Q108" s="8">
        <v>296</v>
      </c>
      <c r="R108" s="8"/>
      <c r="S108" s="8">
        <v>270</v>
      </c>
      <c r="T108" s="8"/>
      <c r="U108" s="8">
        <v>205</v>
      </c>
      <c r="V108" s="8"/>
      <c r="W108" s="8">
        <v>145</v>
      </c>
      <c r="X108" s="8"/>
      <c r="Y108" s="8">
        <v>96</v>
      </c>
      <c r="Z108" s="8"/>
      <c r="AA108" s="8">
        <v>85</v>
      </c>
      <c r="AB108" s="8"/>
      <c r="AC108" s="8">
        <v>82</v>
      </c>
      <c r="AD108" s="8"/>
      <c r="AE108" s="8">
        <v>99</v>
      </c>
      <c r="AF108" s="8"/>
      <c r="AG108" s="8">
        <v>102</v>
      </c>
      <c r="AH108" s="8"/>
      <c r="AI108" s="8">
        <v>116</v>
      </c>
      <c r="AK108" s="19">
        <v>119</v>
      </c>
      <c r="AL108" s="19"/>
      <c r="AM108" s="19">
        <v>102</v>
      </c>
      <c r="AN108" s="19"/>
      <c r="AO108" s="19">
        <v>120</v>
      </c>
      <c r="AP108" s="19"/>
      <c r="AQ108" s="19">
        <v>82</v>
      </c>
      <c r="AR108" s="19"/>
      <c r="AS108" s="19">
        <v>132</v>
      </c>
      <c r="AT108" s="19"/>
      <c r="AU108" s="19">
        <v>67</v>
      </c>
      <c r="AV108" s="19"/>
      <c r="AW108" s="19">
        <v>175</v>
      </c>
      <c r="AX108" s="19"/>
      <c r="AY108" s="19">
        <v>88</v>
      </c>
      <c r="BA108" s="1">
        <v>61</v>
      </c>
      <c r="BC108" s="1">
        <v>66</v>
      </c>
    </row>
    <row r="109" spans="1:55" x14ac:dyDescent="0.25">
      <c r="A109" s="7"/>
      <c r="B109" s="9"/>
      <c r="C109" s="9"/>
      <c r="E109" s="1" t="s">
        <v>77</v>
      </c>
      <c r="H109" s="8">
        <v>1949</v>
      </c>
      <c r="I109" s="8"/>
      <c r="J109" s="8">
        <v>2138</v>
      </c>
      <c r="K109" s="8"/>
      <c r="L109" s="8">
        <v>2487</v>
      </c>
      <c r="N109" s="8"/>
      <c r="O109" s="8">
        <v>2862</v>
      </c>
      <c r="P109" s="8"/>
      <c r="Q109" s="8">
        <v>3046</v>
      </c>
      <c r="R109" s="8"/>
      <c r="S109" s="8">
        <v>3544</v>
      </c>
      <c r="T109" s="8"/>
      <c r="U109" s="8">
        <v>3082</v>
      </c>
      <c r="V109" s="8"/>
      <c r="W109" s="8">
        <v>2980</v>
      </c>
      <c r="X109" s="8"/>
      <c r="Y109" s="8">
        <v>2401</v>
      </c>
      <c r="Z109" s="8"/>
      <c r="AA109" s="8">
        <v>2098</v>
      </c>
      <c r="AB109" s="8"/>
      <c r="AC109" s="8">
        <v>2011</v>
      </c>
      <c r="AD109" s="8"/>
      <c r="AE109" s="8">
        <v>2116</v>
      </c>
      <c r="AF109" s="8"/>
      <c r="AG109" s="8">
        <v>2420</v>
      </c>
      <c r="AH109" s="8"/>
      <c r="AI109" s="8">
        <v>2424</v>
      </c>
      <c r="AK109" s="19">
        <v>2357</v>
      </c>
      <c r="AL109" s="19"/>
      <c r="AM109" s="19">
        <v>2545</v>
      </c>
      <c r="AN109" s="19"/>
      <c r="AO109" s="19">
        <v>2577</v>
      </c>
      <c r="AP109" s="19"/>
      <c r="AQ109" s="19">
        <v>2677</v>
      </c>
      <c r="AR109" s="19"/>
      <c r="AS109" s="19">
        <v>2634</v>
      </c>
      <c r="AT109" s="19"/>
      <c r="AU109" s="19">
        <v>2602</v>
      </c>
      <c r="AV109" s="19"/>
      <c r="AW109" s="19">
        <v>2643</v>
      </c>
      <c r="AX109" s="19"/>
      <c r="AY109" s="19">
        <v>2615</v>
      </c>
      <c r="BA109" s="23">
        <v>3325</v>
      </c>
      <c r="BC109" s="1">
        <v>2838</v>
      </c>
    </row>
    <row r="110" spans="1:55" x14ac:dyDescent="0.25">
      <c r="A110" s="7"/>
      <c r="B110" s="9"/>
      <c r="C110" s="9"/>
      <c r="E110" s="1" t="s">
        <v>76</v>
      </c>
      <c r="H110" s="8">
        <v>1533</v>
      </c>
      <c r="I110" s="8"/>
      <c r="J110" s="8">
        <v>1539</v>
      </c>
      <c r="K110" s="8"/>
      <c r="L110" s="8">
        <v>1533</v>
      </c>
      <c r="N110" s="8"/>
      <c r="O110" s="8">
        <v>1802</v>
      </c>
      <c r="P110" s="8"/>
      <c r="Q110" s="8">
        <v>1824</v>
      </c>
      <c r="R110" s="8"/>
      <c r="S110" s="8">
        <v>2026</v>
      </c>
      <c r="T110" s="8"/>
      <c r="U110" s="8">
        <v>1666</v>
      </c>
      <c r="V110" s="8"/>
      <c r="W110" s="8">
        <v>1625</v>
      </c>
      <c r="X110" s="8"/>
      <c r="Y110" s="8">
        <v>1263</v>
      </c>
      <c r="Z110" s="8"/>
      <c r="AA110" s="8">
        <v>1697</v>
      </c>
      <c r="AB110" s="8"/>
      <c r="AC110" s="8">
        <v>1846</v>
      </c>
      <c r="AD110" s="8"/>
      <c r="AE110" s="8">
        <v>1722</v>
      </c>
      <c r="AF110" s="8"/>
      <c r="AG110" s="8">
        <v>2307</v>
      </c>
      <c r="AH110" s="8"/>
      <c r="AI110" s="8">
        <v>2816</v>
      </c>
      <c r="AK110" s="19">
        <v>2850</v>
      </c>
      <c r="AL110" s="19"/>
      <c r="AM110" s="19">
        <v>3257</v>
      </c>
      <c r="AN110" s="19"/>
      <c r="AO110" s="19">
        <v>3920</v>
      </c>
      <c r="AP110" s="19"/>
      <c r="AQ110" s="19">
        <v>3692</v>
      </c>
      <c r="AR110" s="19"/>
      <c r="AS110" s="19">
        <v>3608</v>
      </c>
      <c r="AT110" s="19"/>
      <c r="AU110" s="19">
        <v>3600</v>
      </c>
      <c r="AV110" s="19"/>
      <c r="AW110" s="19">
        <v>2123</v>
      </c>
      <c r="AX110" s="19"/>
      <c r="AY110" s="19">
        <v>2635</v>
      </c>
      <c r="BA110" s="23">
        <v>2430</v>
      </c>
      <c r="BC110" s="1">
        <v>223</v>
      </c>
    </row>
    <row r="111" spans="1:55" x14ac:dyDescent="0.25">
      <c r="A111" s="7"/>
      <c r="C111" s="3" t="s">
        <v>75</v>
      </c>
      <c r="H111" s="8"/>
      <c r="I111" s="8"/>
      <c r="J111" s="8"/>
      <c r="K111" s="8"/>
      <c r="L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5" x14ac:dyDescent="0.25">
      <c r="A112" s="7"/>
      <c r="B112" s="9"/>
      <c r="C112" s="9"/>
      <c r="E112" s="1" t="s">
        <v>74</v>
      </c>
      <c r="H112" s="8">
        <v>916</v>
      </c>
      <c r="I112" s="8"/>
      <c r="J112" s="8">
        <v>1036</v>
      </c>
      <c r="K112" s="8"/>
      <c r="L112" s="8">
        <v>1140</v>
      </c>
      <c r="N112" s="8"/>
      <c r="O112" s="8">
        <v>1107</v>
      </c>
      <c r="P112" s="8"/>
      <c r="Q112" s="8">
        <v>943</v>
      </c>
      <c r="R112" s="8"/>
      <c r="S112" s="8">
        <v>1120</v>
      </c>
      <c r="T112" s="8"/>
      <c r="U112" s="8">
        <v>944</v>
      </c>
      <c r="V112" s="8"/>
      <c r="W112" s="8">
        <v>1035</v>
      </c>
      <c r="X112" s="8"/>
      <c r="Y112" s="8">
        <v>811</v>
      </c>
      <c r="Z112" s="8"/>
      <c r="AA112" s="8">
        <v>485</v>
      </c>
      <c r="AB112" s="8"/>
      <c r="AC112" s="8">
        <v>434</v>
      </c>
      <c r="AD112" s="8"/>
      <c r="AE112" s="8">
        <v>402</v>
      </c>
      <c r="AF112" s="8"/>
      <c r="AG112" s="8">
        <v>488</v>
      </c>
      <c r="AH112" s="8"/>
      <c r="AI112" s="8">
        <v>1134</v>
      </c>
      <c r="AK112" s="19">
        <v>1260</v>
      </c>
      <c r="AL112" s="19"/>
      <c r="AM112" s="19">
        <v>1326</v>
      </c>
      <c r="AN112" s="19"/>
      <c r="AO112" s="19">
        <f>1071+334</f>
        <v>1405</v>
      </c>
      <c r="AP112" s="19"/>
      <c r="AQ112" s="19">
        <v>1468</v>
      </c>
      <c r="AR112" s="19"/>
      <c r="AS112" s="19">
        <f>1312+313</f>
        <v>1625</v>
      </c>
      <c r="AT112" s="19"/>
      <c r="AU112" s="19">
        <v>1627</v>
      </c>
      <c r="AV112" s="19"/>
      <c r="AW112" s="19">
        <v>1674</v>
      </c>
      <c r="AX112" s="19"/>
      <c r="AY112" s="19">
        <v>2151</v>
      </c>
      <c r="BA112" s="23">
        <v>2045</v>
      </c>
      <c r="BC112" s="1">
        <v>1989</v>
      </c>
    </row>
    <row r="113" spans="1:55" x14ac:dyDescent="0.25">
      <c r="A113" s="7"/>
      <c r="B113" s="9"/>
      <c r="C113" s="9"/>
      <c r="E113" s="1" t="s">
        <v>73</v>
      </c>
      <c r="H113" s="8">
        <v>15034</v>
      </c>
      <c r="I113" s="8"/>
      <c r="J113" s="8">
        <v>15076</v>
      </c>
      <c r="K113" s="8"/>
      <c r="L113" s="8">
        <v>15997</v>
      </c>
      <c r="N113" s="8"/>
      <c r="O113" s="8">
        <v>17130</v>
      </c>
      <c r="P113" s="8"/>
      <c r="Q113" s="8">
        <v>16319</v>
      </c>
      <c r="R113" s="8"/>
      <c r="S113" s="8">
        <v>15606</v>
      </c>
      <c r="T113" s="8"/>
      <c r="U113" s="8">
        <v>12417</v>
      </c>
      <c r="V113" s="8"/>
      <c r="W113" s="8">
        <v>10128</v>
      </c>
      <c r="X113" s="8"/>
      <c r="Y113" s="8">
        <v>8439</v>
      </c>
      <c r="Z113" s="8"/>
      <c r="AA113" s="8">
        <v>6257</v>
      </c>
      <c r="AB113" s="8"/>
      <c r="AC113" s="8">
        <v>5386</v>
      </c>
      <c r="AD113" s="8"/>
      <c r="AE113" s="8">
        <v>5010</v>
      </c>
      <c r="AF113" s="8"/>
      <c r="AG113" s="8">
        <v>6791</v>
      </c>
      <c r="AH113" s="8"/>
      <c r="AI113" s="8">
        <v>9794</v>
      </c>
      <c r="AK113" s="19">
        <v>10919</v>
      </c>
      <c r="AL113" s="19"/>
      <c r="AM113" s="19">
        <v>12878</v>
      </c>
      <c r="AN113" s="19"/>
      <c r="AO113" s="19">
        <f>10677+2514</f>
        <v>13191</v>
      </c>
      <c r="AP113" s="19"/>
      <c r="AQ113" s="19">
        <v>13617</v>
      </c>
      <c r="AR113" s="19"/>
      <c r="AS113" s="19">
        <f>13982+2162</f>
        <v>16144</v>
      </c>
      <c r="AT113" s="19"/>
      <c r="AU113" s="19">
        <v>17171</v>
      </c>
      <c r="AV113" s="19"/>
      <c r="AW113" s="19">
        <v>16876</v>
      </c>
      <c r="AX113" s="19"/>
      <c r="AY113" s="19">
        <v>22173</v>
      </c>
      <c r="BA113" s="23">
        <v>17428</v>
      </c>
      <c r="BC113" s="1">
        <v>18767</v>
      </c>
    </row>
    <row r="114" spans="1:55" x14ac:dyDescent="0.25">
      <c r="A114" s="7"/>
      <c r="B114" s="9"/>
      <c r="C114" s="9"/>
      <c r="E114" s="1" t="s">
        <v>72</v>
      </c>
      <c r="H114" s="8">
        <v>5578</v>
      </c>
      <c r="I114" s="8"/>
      <c r="J114" s="8">
        <v>5283</v>
      </c>
      <c r="K114" s="8"/>
      <c r="L114" s="8">
        <v>4890</v>
      </c>
      <c r="N114" s="8"/>
      <c r="O114" s="8">
        <v>4078</v>
      </c>
      <c r="P114" s="8"/>
      <c r="Q114" s="8">
        <v>4822</v>
      </c>
      <c r="R114" s="8"/>
      <c r="S114" s="8">
        <v>5157</v>
      </c>
      <c r="T114" s="8"/>
      <c r="U114" s="8">
        <v>4287</v>
      </c>
      <c r="V114" s="8"/>
      <c r="W114" s="8">
        <v>3104</v>
      </c>
      <c r="X114" s="8"/>
      <c r="Y114" s="8">
        <v>2081</v>
      </c>
      <c r="Z114" s="8"/>
      <c r="AA114" s="8">
        <v>1554</v>
      </c>
      <c r="AB114" s="8"/>
      <c r="AC114" s="8">
        <v>1581</v>
      </c>
      <c r="AD114" s="8"/>
      <c r="AE114" s="8">
        <v>1505</v>
      </c>
      <c r="AF114" s="8"/>
      <c r="AG114" s="8">
        <v>1881</v>
      </c>
      <c r="AH114" s="8"/>
      <c r="AI114" s="8">
        <v>2846</v>
      </c>
      <c r="AK114" s="19">
        <v>3123</v>
      </c>
      <c r="AL114" s="19"/>
      <c r="AM114" s="19">
        <v>3558</v>
      </c>
      <c r="AN114" s="19"/>
      <c r="AO114" s="19">
        <v>3733</v>
      </c>
      <c r="AP114" s="19"/>
      <c r="AQ114" s="19">
        <v>3618</v>
      </c>
      <c r="AR114" s="19"/>
      <c r="AS114" s="19">
        <v>4204</v>
      </c>
      <c r="AT114" s="19"/>
      <c r="AU114" s="19">
        <v>5205</v>
      </c>
      <c r="AV114" s="19"/>
      <c r="AW114" s="19">
        <v>5127</v>
      </c>
      <c r="AX114" s="19"/>
      <c r="AY114" s="19">
        <v>4374</v>
      </c>
      <c r="BA114" s="21" t="s">
        <v>13</v>
      </c>
      <c r="BC114" s="21" t="s">
        <v>13</v>
      </c>
    </row>
    <row r="115" spans="1:55" x14ac:dyDescent="0.25">
      <c r="A115" s="7"/>
      <c r="C115" s="3" t="s">
        <v>71</v>
      </c>
      <c r="H115" s="8"/>
      <c r="I115" s="8"/>
      <c r="J115" s="8"/>
      <c r="K115" s="8"/>
      <c r="L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BC115" s="21"/>
    </row>
    <row r="116" spans="1:55" x14ac:dyDescent="0.25">
      <c r="A116" s="7"/>
      <c r="B116" s="9"/>
      <c r="C116" s="9"/>
      <c r="E116" s="1" t="s">
        <v>69</v>
      </c>
      <c r="H116" s="8">
        <v>41</v>
      </c>
      <c r="I116" s="8"/>
      <c r="J116" s="8">
        <v>48</v>
      </c>
      <c r="K116" s="8"/>
      <c r="L116" s="8">
        <v>47</v>
      </c>
      <c r="N116" s="8"/>
      <c r="O116" s="8">
        <v>74</v>
      </c>
      <c r="P116" s="8"/>
      <c r="Q116" s="8">
        <v>91</v>
      </c>
      <c r="R116" s="8"/>
      <c r="S116" s="8">
        <v>70</v>
      </c>
      <c r="T116" s="8"/>
      <c r="U116" s="8">
        <v>1</v>
      </c>
      <c r="V116" s="8"/>
      <c r="W116" s="8">
        <v>6</v>
      </c>
      <c r="X116" s="8"/>
      <c r="Y116" s="8">
        <v>2</v>
      </c>
      <c r="Z116" s="8"/>
      <c r="AA116" s="8">
        <v>0</v>
      </c>
      <c r="AB116" s="8"/>
      <c r="AC116" s="8">
        <v>0</v>
      </c>
      <c r="AD116" s="8"/>
      <c r="AE116" s="8">
        <v>0</v>
      </c>
      <c r="AF116" s="8"/>
      <c r="AG116" s="8">
        <v>0</v>
      </c>
      <c r="AH116" s="8"/>
      <c r="AI116" s="8">
        <v>0</v>
      </c>
      <c r="AK116" s="8">
        <v>0</v>
      </c>
      <c r="AL116" s="17"/>
      <c r="AM116" s="19">
        <v>108</v>
      </c>
      <c r="AN116" s="17"/>
      <c r="AO116" s="19">
        <v>35</v>
      </c>
      <c r="AP116" s="17"/>
      <c r="AQ116" s="19">
        <v>4</v>
      </c>
      <c r="AR116" s="17"/>
      <c r="AS116" s="10">
        <v>0</v>
      </c>
      <c r="AT116" s="17"/>
      <c r="AU116" s="50" t="s">
        <v>13</v>
      </c>
      <c r="AV116" s="17"/>
      <c r="AW116" s="50" t="s">
        <v>13</v>
      </c>
      <c r="AX116" s="17"/>
      <c r="AY116" s="50" t="s">
        <v>13</v>
      </c>
      <c r="BA116" s="21" t="s">
        <v>13</v>
      </c>
      <c r="BC116" s="21" t="s">
        <v>13</v>
      </c>
    </row>
    <row r="117" spans="1:55" x14ac:dyDescent="0.25">
      <c r="A117" s="7"/>
      <c r="B117" s="9"/>
      <c r="C117" s="9"/>
      <c r="E117" s="1" t="s">
        <v>68</v>
      </c>
      <c r="H117" s="8">
        <v>592</v>
      </c>
      <c r="I117" s="8"/>
      <c r="J117" s="8">
        <v>640</v>
      </c>
      <c r="K117" s="8"/>
      <c r="L117" s="8">
        <v>687</v>
      </c>
      <c r="N117" s="8"/>
      <c r="O117" s="8">
        <v>761</v>
      </c>
      <c r="P117" s="8"/>
      <c r="Q117" s="8">
        <v>852</v>
      </c>
      <c r="R117" s="8"/>
      <c r="S117" s="8">
        <v>922</v>
      </c>
      <c r="T117" s="8"/>
      <c r="U117" s="8">
        <v>455</v>
      </c>
      <c r="V117" s="8"/>
      <c r="W117" s="8">
        <v>461</v>
      </c>
      <c r="X117" s="8"/>
      <c r="Y117" s="8">
        <v>466</v>
      </c>
      <c r="Z117" s="8"/>
      <c r="AA117" s="8">
        <v>467</v>
      </c>
      <c r="AB117" s="8"/>
      <c r="AC117" s="8">
        <v>467</v>
      </c>
      <c r="AD117" s="8"/>
      <c r="AE117" s="8">
        <v>467</v>
      </c>
      <c r="AF117" s="8"/>
      <c r="AG117" s="8">
        <v>467</v>
      </c>
      <c r="AH117" s="8"/>
      <c r="AI117" s="8">
        <v>467</v>
      </c>
      <c r="AK117" s="19">
        <v>467</v>
      </c>
      <c r="AL117" s="19"/>
      <c r="AM117" s="19">
        <v>582</v>
      </c>
      <c r="AN117" s="19"/>
      <c r="AO117" s="19">
        <v>617</v>
      </c>
      <c r="AP117" s="19"/>
      <c r="AQ117" s="19">
        <v>615</v>
      </c>
      <c r="AR117" s="19"/>
      <c r="AS117" s="19">
        <v>617</v>
      </c>
      <c r="AT117" s="19"/>
      <c r="AU117" s="20" t="s">
        <v>13</v>
      </c>
      <c r="AV117" s="19"/>
      <c r="AW117" s="20" t="s">
        <v>13</v>
      </c>
      <c r="AX117" s="19"/>
      <c r="AY117" s="20" t="s">
        <v>13</v>
      </c>
      <c r="BA117" s="21" t="s">
        <v>13</v>
      </c>
      <c r="BC117" s="21" t="s">
        <v>13</v>
      </c>
    </row>
    <row r="118" spans="1:55" hidden="1" x14ac:dyDescent="0.25">
      <c r="A118" s="7"/>
      <c r="C118" s="3" t="s">
        <v>70</v>
      </c>
      <c r="H118" s="8"/>
      <c r="I118" s="8"/>
      <c r="J118" s="8"/>
      <c r="K118" s="8"/>
      <c r="L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5" hidden="1" x14ac:dyDescent="0.25">
      <c r="A119" s="7"/>
      <c r="B119" s="9"/>
      <c r="C119" s="9"/>
      <c r="E119" s="1" t="s">
        <v>69</v>
      </c>
      <c r="H119" s="8">
        <v>34</v>
      </c>
      <c r="I119" s="8"/>
      <c r="J119" s="8">
        <v>12</v>
      </c>
      <c r="K119" s="8"/>
      <c r="L119" s="8">
        <v>57</v>
      </c>
      <c r="N119" s="8"/>
      <c r="O119" s="8">
        <v>55</v>
      </c>
      <c r="P119" s="8"/>
      <c r="Q119" s="8">
        <v>69</v>
      </c>
      <c r="R119" s="8"/>
      <c r="S119" s="8">
        <v>56</v>
      </c>
      <c r="T119" s="8"/>
      <c r="U119" s="8">
        <v>1</v>
      </c>
      <c r="V119" s="8"/>
      <c r="W119" s="20" t="s">
        <v>13</v>
      </c>
      <c r="X119" s="8"/>
      <c r="Y119" s="20" t="s">
        <v>13</v>
      </c>
      <c r="Z119" s="8"/>
      <c r="AA119" s="20" t="s">
        <v>13</v>
      </c>
      <c r="AB119" s="8"/>
      <c r="AC119" s="20" t="s">
        <v>13</v>
      </c>
      <c r="AD119" s="8"/>
      <c r="AE119" s="20" t="s">
        <v>13</v>
      </c>
      <c r="AF119" s="8"/>
      <c r="AG119" s="20" t="s">
        <v>13</v>
      </c>
      <c r="AH119" s="8"/>
      <c r="AI119" s="20" t="s">
        <v>13</v>
      </c>
      <c r="AK119" s="20" t="s">
        <v>13</v>
      </c>
      <c r="AL119" s="49"/>
      <c r="AM119" s="20" t="s">
        <v>13</v>
      </c>
      <c r="AN119" s="49"/>
      <c r="AO119" s="20" t="s">
        <v>13</v>
      </c>
      <c r="AP119" s="49"/>
      <c r="AQ119" s="20" t="s">
        <v>13</v>
      </c>
      <c r="AR119" s="49"/>
      <c r="AS119" s="20" t="s">
        <v>13</v>
      </c>
      <c r="AT119" s="49"/>
      <c r="AU119" s="20" t="s">
        <v>13</v>
      </c>
      <c r="AV119" s="49"/>
      <c r="AW119" s="20" t="s">
        <v>13</v>
      </c>
      <c r="AX119" s="49"/>
      <c r="AY119" s="20" t="s">
        <v>13</v>
      </c>
    </row>
    <row r="120" spans="1:55" hidden="1" x14ac:dyDescent="0.25">
      <c r="A120" s="7"/>
      <c r="B120" s="9"/>
      <c r="C120" s="9"/>
      <c r="E120" s="1" t="s">
        <v>68</v>
      </c>
      <c r="H120" s="8">
        <v>2231</v>
      </c>
      <c r="I120" s="8"/>
      <c r="J120" s="8">
        <v>243</v>
      </c>
      <c r="K120" s="8"/>
      <c r="L120" s="8">
        <v>300</v>
      </c>
      <c r="N120" s="8"/>
      <c r="O120" s="8">
        <v>355</v>
      </c>
      <c r="P120" s="8"/>
      <c r="Q120" s="8">
        <v>424</v>
      </c>
      <c r="R120" s="8"/>
      <c r="S120" s="8">
        <v>480</v>
      </c>
      <c r="T120" s="8"/>
      <c r="U120" s="8">
        <v>0</v>
      </c>
      <c r="V120" s="8"/>
      <c r="W120" s="20" t="s">
        <v>13</v>
      </c>
      <c r="X120" s="8"/>
      <c r="Y120" s="20" t="s">
        <v>13</v>
      </c>
      <c r="Z120" s="8"/>
      <c r="AA120" s="20" t="s">
        <v>13</v>
      </c>
      <c r="AB120" s="8"/>
      <c r="AC120" s="20" t="s">
        <v>13</v>
      </c>
      <c r="AD120" s="8"/>
      <c r="AE120" s="20" t="s">
        <v>13</v>
      </c>
      <c r="AF120" s="8"/>
      <c r="AG120" s="20" t="s">
        <v>13</v>
      </c>
      <c r="AH120" s="8"/>
      <c r="AI120" s="20" t="s">
        <v>13</v>
      </c>
      <c r="AK120" s="20" t="s">
        <v>13</v>
      </c>
      <c r="AL120" s="49"/>
      <c r="AM120" s="20" t="s">
        <v>13</v>
      </c>
      <c r="AN120" s="49"/>
      <c r="AO120" s="20" t="s">
        <v>13</v>
      </c>
      <c r="AP120" s="49"/>
      <c r="AQ120" s="20" t="s">
        <v>13</v>
      </c>
      <c r="AR120" s="49"/>
      <c r="AS120" s="20" t="s">
        <v>13</v>
      </c>
      <c r="AT120" s="49"/>
      <c r="AU120" s="20" t="s">
        <v>13</v>
      </c>
      <c r="AV120" s="49"/>
      <c r="AW120" s="20" t="s">
        <v>13</v>
      </c>
      <c r="AX120" s="49"/>
      <c r="AY120" s="20" t="s">
        <v>13</v>
      </c>
    </row>
    <row r="121" spans="1:55" x14ac:dyDescent="0.25">
      <c r="A121" s="7"/>
      <c r="B121" s="3" t="s">
        <v>67</v>
      </c>
      <c r="H121" s="8"/>
      <c r="I121" s="8"/>
      <c r="J121" s="8"/>
      <c r="K121" s="8"/>
      <c r="L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5" x14ac:dyDescent="0.25">
      <c r="A122" s="7"/>
      <c r="C122" s="3" t="s">
        <v>66</v>
      </c>
      <c r="H122" s="8"/>
      <c r="I122" s="8"/>
      <c r="J122" s="8"/>
      <c r="K122" s="8"/>
      <c r="L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5" x14ac:dyDescent="0.25">
      <c r="A123" s="7"/>
      <c r="B123" s="9"/>
      <c r="C123" s="9"/>
      <c r="E123" s="1" t="s">
        <v>65</v>
      </c>
      <c r="H123" s="8" t="s">
        <v>2</v>
      </c>
      <c r="I123" s="8"/>
      <c r="J123" s="8" t="s">
        <v>2</v>
      </c>
      <c r="K123" s="8"/>
      <c r="L123" s="8" t="s">
        <v>2</v>
      </c>
      <c r="N123" s="8"/>
      <c r="O123" s="8" t="s">
        <v>2</v>
      </c>
      <c r="P123" s="8"/>
      <c r="Q123" s="8" t="s">
        <v>2</v>
      </c>
      <c r="R123" s="8"/>
      <c r="S123" s="8">
        <v>2173</v>
      </c>
      <c r="T123" s="8"/>
      <c r="U123" s="8">
        <v>780</v>
      </c>
      <c r="V123" s="8"/>
      <c r="W123" s="8">
        <v>1429</v>
      </c>
      <c r="X123" s="8"/>
      <c r="Y123" s="8">
        <v>1752</v>
      </c>
      <c r="Z123" s="8"/>
      <c r="AA123" s="8">
        <v>1600</v>
      </c>
      <c r="AB123" s="8"/>
      <c r="AC123" s="8">
        <v>1836</v>
      </c>
      <c r="AD123" s="8"/>
      <c r="AE123" s="8">
        <v>1775</v>
      </c>
      <c r="AF123" s="8"/>
      <c r="AG123" s="8">
        <v>1422</v>
      </c>
      <c r="AH123" s="8"/>
      <c r="AI123" s="8">
        <v>1554</v>
      </c>
      <c r="AK123" s="19">
        <v>1444</v>
      </c>
      <c r="AL123" s="19"/>
      <c r="AM123" s="19">
        <v>1813</v>
      </c>
      <c r="AN123" s="19"/>
      <c r="AO123" s="19">
        <v>1456</v>
      </c>
      <c r="AP123" s="19"/>
      <c r="AQ123" s="20" t="s">
        <v>13</v>
      </c>
      <c r="AR123" s="19"/>
      <c r="AS123" s="19">
        <v>479</v>
      </c>
      <c r="AT123" s="19"/>
      <c r="AU123" s="19">
        <v>884</v>
      </c>
      <c r="AV123" s="19"/>
      <c r="AW123" s="19">
        <v>977</v>
      </c>
      <c r="AX123" s="19"/>
      <c r="AY123" s="19">
        <v>608</v>
      </c>
      <c r="BA123" s="1">
        <v>697</v>
      </c>
      <c r="BC123" s="1">
        <v>878</v>
      </c>
    </row>
    <row r="124" spans="1:55" x14ac:dyDescent="0.25">
      <c r="A124" s="7"/>
      <c r="B124" s="9"/>
      <c r="C124" s="9"/>
      <c r="E124" s="1" t="s">
        <v>64</v>
      </c>
      <c r="H124" s="8" t="s">
        <v>2</v>
      </c>
      <c r="I124" s="8"/>
      <c r="J124" s="8" t="s">
        <v>2</v>
      </c>
      <c r="K124" s="8"/>
      <c r="L124" s="8" t="s">
        <v>2</v>
      </c>
      <c r="N124" s="8"/>
      <c r="O124" s="8" t="s">
        <v>2</v>
      </c>
      <c r="P124" s="8"/>
      <c r="Q124" s="8" t="s">
        <v>2</v>
      </c>
      <c r="R124" s="8"/>
      <c r="S124" s="8">
        <v>578</v>
      </c>
      <c r="T124" s="8"/>
      <c r="U124" s="8">
        <v>209</v>
      </c>
      <c r="V124" s="8"/>
      <c r="W124" s="8">
        <v>522</v>
      </c>
      <c r="X124" s="8"/>
      <c r="Y124" s="8">
        <v>705</v>
      </c>
      <c r="Z124" s="8"/>
      <c r="AA124" s="8">
        <v>645</v>
      </c>
      <c r="AB124" s="8"/>
      <c r="AC124" s="8">
        <v>657</v>
      </c>
      <c r="AD124" s="8"/>
      <c r="AE124" s="8">
        <v>652</v>
      </c>
      <c r="AF124" s="8"/>
      <c r="AG124" s="8">
        <v>564</v>
      </c>
      <c r="AH124" s="8"/>
      <c r="AI124" s="8">
        <v>516</v>
      </c>
      <c r="AK124" s="19">
        <v>461</v>
      </c>
      <c r="AL124" s="19"/>
      <c r="AM124" s="19">
        <v>412</v>
      </c>
      <c r="AN124" s="19"/>
      <c r="AO124" s="19">
        <v>397</v>
      </c>
      <c r="AP124" s="19"/>
      <c r="AQ124" s="19">
        <v>205</v>
      </c>
      <c r="AR124" s="19"/>
      <c r="AS124" s="19">
        <v>44</v>
      </c>
      <c r="AT124" s="19"/>
      <c r="AU124" s="19">
        <v>80</v>
      </c>
      <c r="AV124" s="19"/>
      <c r="AW124" s="19">
        <v>90</v>
      </c>
      <c r="AX124" s="19"/>
      <c r="AY124" s="19">
        <v>122</v>
      </c>
      <c r="BA124" s="1">
        <v>122</v>
      </c>
      <c r="BC124" s="1">
        <v>143</v>
      </c>
    </row>
    <row r="125" spans="1:55" x14ac:dyDescent="0.25">
      <c r="A125" s="7"/>
      <c r="B125" s="9"/>
      <c r="C125" s="9"/>
      <c r="E125" s="1" t="s">
        <v>63</v>
      </c>
      <c r="F125" s="2"/>
      <c r="H125" s="8" t="s">
        <v>2</v>
      </c>
      <c r="I125" s="8"/>
      <c r="J125" s="8" t="s">
        <v>2</v>
      </c>
      <c r="K125" s="8"/>
      <c r="L125" s="8" t="s">
        <v>2</v>
      </c>
      <c r="N125" s="8"/>
      <c r="O125" s="8" t="s">
        <v>2</v>
      </c>
      <c r="P125" s="8"/>
      <c r="Q125" s="8" t="s">
        <v>2</v>
      </c>
      <c r="R125" s="8"/>
      <c r="S125" s="8">
        <v>3</v>
      </c>
      <c r="T125" s="8"/>
      <c r="U125" s="8">
        <v>0</v>
      </c>
      <c r="V125" s="8"/>
      <c r="W125" s="8">
        <v>22</v>
      </c>
      <c r="X125" s="8"/>
      <c r="Y125" s="8">
        <v>49</v>
      </c>
      <c r="Z125" s="8"/>
      <c r="AA125" s="8">
        <v>41</v>
      </c>
      <c r="AB125" s="8"/>
      <c r="AC125" s="8">
        <v>45</v>
      </c>
      <c r="AD125" s="8"/>
      <c r="AE125" s="8">
        <v>56</v>
      </c>
      <c r="AF125" s="8"/>
      <c r="AG125" s="8">
        <v>45</v>
      </c>
      <c r="AH125" s="8"/>
      <c r="AI125" s="8">
        <v>31</v>
      </c>
      <c r="AK125" s="19">
        <v>27</v>
      </c>
      <c r="AL125" s="19"/>
      <c r="AM125" s="19">
        <v>48</v>
      </c>
      <c r="AN125" s="19"/>
      <c r="AO125" s="19">
        <v>22</v>
      </c>
      <c r="AP125" s="19"/>
      <c r="AQ125" s="20" t="s">
        <v>13</v>
      </c>
      <c r="AR125" s="19"/>
      <c r="AS125" s="19">
        <v>24</v>
      </c>
      <c r="AT125" s="19"/>
      <c r="AU125" s="19">
        <v>35</v>
      </c>
      <c r="AV125" s="19"/>
      <c r="AW125" s="19">
        <v>42</v>
      </c>
      <c r="AX125" s="19"/>
      <c r="AY125" s="19">
        <v>22</v>
      </c>
      <c r="BA125" s="1">
        <v>26</v>
      </c>
      <c r="BC125" s="1">
        <v>34</v>
      </c>
    </row>
    <row r="126" spans="1:55" x14ac:dyDescent="0.25">
      <c r="A126" s="7"/>
      <c r="B126" s="9"/>
      <c r="C126" s="9"/>
      <c r="H126" s="8"/>
      <c r="I126" s="8"/>
      <c r="J126" s="8"/>
      <c r="K126" s="8"/>
      <c r="L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B126" s="1"/>
      <c r="AC126" s="12"/>
      <c r="AD126" s="1"/>
      <c r="AF126" s="1"/>
      <c r="AI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1:55" x14ac:dyDescent="0.25">
      <c r="A127" s="7"/>
      <c r="B127" s="11" t="s">
        <v>1</v>
      </c>
      <c r="C127" s="9"/>
      <c r="H127" s="8"/>
      <c r="I127" s="8"/>
      <c r="J127" s="8"/>
      <c r="K127" s="8"/>
      <c r="L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B127" s="1"/>
      <c r="AC127" s="12"/>
      <c r="AD127" s="1"/>
      <c r="AF127" s="1"/>
    </row>
    <row r="128" spans="1:55" ht="10.5" customHeight="1" x14ac:dyDescent="0.25">
      <c r="A128" s="7"/>
      <c r="C128" s="3"/>
      <c r="H128" s="8"/>
      <c r="I128" s="8"/>
      <c r="J128" s="8"/>
      <c r="K128" s="8"/>
      <c r="L128" s="8"/>
      <c r="N128" s="8"/>
      <c r="O128" s="8"/>
      <c r="P128" s="8"/>
      <c r="Q128" s="8"/>
      <c r="R128" s="8"/>
      <c r="S128" s="8"/>
      <c r="T128" s="8"/>
      <c r="V128" s="8"/>
      <c r="W128" s="48"/>
      <c r="AB128" s="1"/>
      <c r="AC128" s="12"/>
      <c r="AD128" s="1"/>
      <c r="AF128" s="1"/>
    </row>
    <row r="129" spans="1:60" ht="18" customHeight="1" x14ac:dyDescent="0.25">
      <c r="A129" s="7"/>
      <c r="B129" s="1" t="s">
        <v>0</v>
      </c>
      <c r="D129" s="3"/>
      <c r="E129" s="3"/>
      <c r="H129" s="8"/>
      <c r="I129" s="8"/>
      <c r="J129" s="8"/>
      <c r="K129" s="8"/>
      <c r="L129" s="8"/>
      <c r="N129" s="8"/>
      <c r="O129" s="8"/>
      <c r="P129" s="8"/>
      <c r="Q129" s="8"/>
      <c r="R129" s="8"/>
      <c r="S129" s="8"/>
      <c r="T129" s="8"/>
      <c r="V129" s="8"/>
      <c r="W129" s="48"/>
      <c r="AA129" s="46"/>
      <c r="AB129" s="1"/>
      <c r="AC129" s="47"/>
      <c r="AD129" s="1"/>
      <c r="AE129" s="46"/>
      <c r="AF129" s="1"/>
      <c r="AG129" s="46"/>
      <c r="AI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 t="s">
        <v>62</v>
      </c>
      <c r="AX129" s="46"/>
      <c r="AY129" s="46" t="s">
        <v>62</v>
      </c>
    </row>
    <row r="130" spans="1:60" ht="12.75" customHeight="1" x14ac:dyDescent="0.25">
      <c r="A130" s="7"/>
      <c r="D130" s="3"/>
      <c r="E130" s="3"/>
      <c r="H130" s="8"/>
      <c r="I130" s="8"/>
      <c r="J130" s="8"/>
      <c r="K130" s="8"/>
      <c r="L130" s="8"/>
      <c r="N130" s="8"/>
      <c r="O130" s="8"/>
      <c r="P130" s="8"/>
      <c r="Q130" s="8"/>
      <c r="R130" s="8"/>
      <c r="S130" s="8"/>
      <c r="T130" s="8"/>
      <c r="V130" s="8"/>
      <c r="W130" s="48"/>
      <c r="AA130" s="46"/>
      <c r="AB130" s="1"/>
      <c r="AC130" s="47"/>
      <c r="AD130" s="1"/>
      <c r="AE130" s="46"/>
      <c r="AF130" s="1"/>
      <c r="AG130" s="46"/>
      <c r="AI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</row>
    <row r="131" spans="1:60" s="2" customFormat="1" x14ac:dyDescent="0.25">
      <c r="A131" s="45" t="s">
        <v>61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</row>
    <row r="132" spans="1:60" s="2" customFormat="1" ht="14.25" customHeight="1" x14ac:dyDescent="0.25">
      <c r="A132" s="39"/>
      <c r="C132" s="33"/>
      <c r="D132" s="33"/>
      <c r="E132" s="33"/>
      <c r="F132" s="33"/>
      <c r="G132" s="33"/>
      <c r="H132" s="33"/>
      <c r="I132" s="33"/>
      <c r="J132" s="44"/>
      <c r="K132" s="44"/>
      <c r="L132" s="44"/>
      <c r="M132" s="33"/>
      <c r="N132" s="44"/>
      <c r="O132" s="44"/>
      <c r="P132" s="44"/>
      <c r="Q132" s="44"/>
      <c r="R132" s="44"/>
      <c r="S132" s="44"/>
      <c r="T132" s="44"/>
      <c r="V132" s="44"/>
      <c r="W132" s="43"/>
      <c r="AC132" s="38"/>
    </row>
    <row r="133" spans="1:60" s="2" customFormat="1" x14ac:dyDescent="0.25">
      <c r="A133" s="42" t="s">
        <v>60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</row>
    <row r="134" spans="1:60" s="2" customFormat="1" x14ac:dyDescent="0.25">
      <c r="A134" s="40" t="s">
        <v>59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</row>
    <row r="135" spans="1:60" s="2" customFormat="1" x14ac:dyDescent="0.25">
      <c r="A135" s="39"/>
      <c r="AC135" s="38"/>
    </row>
    <row r="136" spans="1:60" s="31" customFormat="1" x14ac:dyDescent="0.25">
      <c r="A136" s="37"/>
      <c r="B136" s="36" t="s">
        <v>58</v>
      </c>
      <c r="C136" s="36"/>
      <c r="D136" s="36"/>
      <c r="E136" s="36"/>
      <c r="F136" s="36"/>
      <c r="G136" s="33"/>
      <c r="H136" s="32">
        <v>2000</v>
      </c>
      <c r="I136" s="33"/>
      <c r="J136" s="32">
        <v>2001</v>
      </c>
      <c r="K136" s="33"/>
      <c r="L136" s="32">
        <v>2002</v>
      </c>
      <c r="M136" s="33"/>
      <c r="N136" s="33"/>
      <c r="O136" s="32">
        <v>2003</v>
      </c>
      <c r="P136" s="11"/>
      <c r="Q136" s="32">
        <v>2004</v>
      </c>
      <c r="R136" s="11"/>
      <c r="S136" s="32">
        <v>2005</v>
      </c>
      <c r="T136" s="35"/>
      <c r="U136" s="32">
        <v>2006</v>
      </c>
      <c r="V136" s="33"/>
      <c r="W136" s="32">
        <v>2007</v>
      </c>
      <c r="X136" s="33"/>
      <c r="Y136" s="32">
        <v>2008</v>
      </c>
      <c r="Z136" s="33"/>
      <c r="AA136" s="32">
        <v>2009</v>
      </c>
      <c r="AB136" s="33"/>
      <c r="AC136" s="34">
        <v>2010</v>
      </c>
      <c r="AD136" s="33"/>
      <c r="AE136" s="32">
        <v>2011</v>
      </c>
      <c r="AF136" s="33"/>
      <c r="AG136" s="32">
        <v>2012</v>
      </c>
      <c r="AI136" s="32">
        <f>+AI72</f>
        <v>2013</v>
      </c>
      <c r="AK136" s="32">
        <f>+AK72</f>
        <v>2014</v>
      </c>
      <c r="AL136" s="33"/>
      <c r="AM136" s="32">
        <f>+AM72</f>
        <v>2015</v>
      </c>
      <c r="AN136" s="33"/>
      <c r="AO136" s="32">
        <f>+AO72</f>
        <v>2016</v>
      </c>
      <c r="AP136" s="33"/>
      <c r="AQ136" s="32">
        <f>+AQ72</f>
        <v>2017</v>
      </c>
      <c r="AR136" s="33"/>
      <c r="AS136" s="32">
        <f>+AS72</f>
        <v>2018</v>
      </c>
      <c r="AT136" s="33"/>
      <c r="AU136" s="32">
        <f>+AU72</f>
        <v>2019</v>
      </c>
      <c r="AV136" s="33"/>
      <c r="AW136" s="32">
        <f>+AW72</f>
        <v>2020</v>
      </c>
      <c r="AX136" s="33"/>
      <c r="AY136" s="32">
        <f>+AY72</f>
        <v>2021</v>
      </c>
      <c r="BA136" s="32">
        <v>2022</v>
      </c>
    </row>
    <row r="137" spans="1:60" x14ac:dyDescent="0.25">
      <c r="B137" s="3" t="s">
        <v>57</v>
      </c>
      <c r="AB137" s="1"/>
      <c r="AC137" s="12"/>
      <c r="AD137" s="1"/>
      <c r="AF137" s="1"/>
    </row>
    <row r="138" spans="1:60" x14ac:dyDescent="0.25">
      <c r="A138" s="7"/>
      <c r="C138" s="3" t="s">
        <v>56</v>
      </c>
      <c r="H138" s="8"/>
      <c r="I138" s="8"/>
      <c r="J138" s="8"/>
      <c r="K138" s="8"/>
      <c r="L138" s="8"/>
      <c r="N138" s="8"/>
      <c r="O138" s="8"/>
      <c r="P138" s="8"/>
      <c r="Q138" s="8"/>
      <c r="R138" s="8"/>
      <c r="S138" s="8"/>
      <c r="T138" s="8"/>
      <c r="U138" s="8"/>
      <c r="W138" s="8"/>
      <c r="AB138" s="1"/>
      <c r="AC138" s="12"/>
      <c r="AD138" s="1"/>
      <c r="AF138" s="1"/>
    </row>
    <row r="139" spans="1:60" x14ac:dyDescent="0.25">
      <c r="A139" s="7"/>
      <c r="B139" s="9"/>
      <c r="C139" s="9"/>
      <c r="E139" s="1" t="s">
        <v>55</v>
      </c>
      <c r="H139" s="8"/>
      <c r="I139" s="8"/>
      <c r="J139" s="8"/>
      <c r="K139" s="8"/>
      <c r="L139" s="8"/>
      <c r="N139" s="8"/>
      <c r="O139" s="8"/>
      <c r="P139" s="8"/>
      <c r="Q139" s="8"/>
      <c r="R139" s="8"/>
      <c r="S139" s="8"/>
      <c r="T139" s="8"/>
      <c r="U139" s="8"/>
      <c r="W139" s="8"/>
      <c r="AB139" s="1"/>
      <c r="AC139" s="24"/>
      <c r="AD139" s="1"/>
      <c r="AF139" s="1"/>
    </row>
    <row r="140" spans="1:60" x14ac:dyDescent="0.25">
      <c r="A140" s="7"/>
      <c r="B140" s="9"/>
      <c r="C140" s="9"/>
      <c r="F140" s="1" t="s">
        <v>54</v>
      </c>
      <c r="H140" s="8">
        <v>54</v>
      </c>
      <c r="I140" s="8"/>
      <c r="J140" s="8">
        <v>42</v>
      </c>
      <c r="K140" s="8"/>
      <c r="L140" s="8">
        <v>65</v>
      </c>
      <c r="N140" s="8"/>
      <c r="O140" s="8">
        <v>73</v>
      </c>
      <c r="P140" s="8"/>
      <c r="Q140" s="8">
        <v>61</v>
      </c>
      <c r="R140" s="8"/>
      <c r="S140" s="8">
        <v>66</v>
      </c>
      <c r="T140" s="8"/>
      <c r="U140" s="8">
        <v>88</v>
      </c>
      <c r="V140" s="8"/>
      <c r="W140" s="8">
        <v>59</v>
      </c>
      <c r="X140" s="8"/>
      <c r="Y140" s="8">
        <v>49</v>
      </c>
      <c r="Z140" s="8"/>
      <c r="AA140" s="8">
        <v>55</v>
      </c>
      <c r="AB140" s="8"/>
      <c r="AC140" s="8">
        <v>45</v>
      </c>
      <c r="AD140" s="8"/>
      <c r="AE140" s="8">
        <v>40</v>
      </c>
      <c r="AF140" s="8"/>
      <c r="AG140" s="8">
        <v>39</v>
      </c>
      <c r="AH140" s="8"/>
      <c r="AI140" s="8">
        <v>48</v>
      </c>
      <c r="AK140" s="1">
        <v>82</v>
      </c>
      <c r="AM140" s="1">
        <v>67</v>
      </c>
      <c r="AO140" s="1">
        <v>52</v>
      </c>
      <c r="AQ140" s="1">
        <v>112</v>
      </c>
      <c r="AS140" s="1">
        <v>75</v>
      </c>
      <c r="AU140" s="1">
        <v>73</v>
      </c>
      <c r="AW140" s="1">
        <v>136</v>
      </c>
      <c r="AY140" s="1">
        <v>126</v>
      </c>
      <c r="BA140" s="1">
        <v>175</v>
      </c>
      <c r="BC140" s="1">
        <v>205</v>
      </c>
    </row>
    <row r="141" spans="1:60" x14ac:dyDescent="0.25">
      <c r="A141" s="7"/>
      <c r="B141" s="9"/>
      <c r="C141" s="9"/>
      <c r="F141" s="1" t="s">
        <v>53</v>
      </c>
      <c r="H141" s="8">
        <v>76</v>
      </c>
      <c r="I141" s="8"/>
      <c r="J141" s="8">
        <v>71</v>
      </c>
      <c r="K141" s="8"/>
      <c r="L141" s="8">
        <v>74</v>
      </c>
      <c r="N141" s="8"/>
      <c r="O141" s="8">
        <v>78</v>
      </c>
      <c r="P141" s="8"/>
      <c r="Q141" s="8">
        <v>73</v>
      </c>
      <c r="R141" s="8"/>
      <c r="S141" s="8">
        <v>88</v>
      </c>
      <c r="T141" s="8"/>
      <c r="U141" s="8">
        <v>82</v>
      </c>
      <c r="V141" s="8"/>
      <c r="W141" s="8">
        <v>103</v>
      </c>
      <c r="X141" s="8"/>
      <c r="Y141" s="8">
        <v>118</v>
      </c>
      <c r="Z141" s="8"/>
      <c r="AA141" s="8">
        <v>121</v>
      </c>
      <c r="AB141" s="8"/>
      <c r="AC141" s="8">
        <v>166</v>
      </c>
      <c r="AD141" s="8"/>
      <c r="AE141" s="8">
        <v>97</v>
      </c>
      <c r="AF141" s="8"/>
      <c r="AG141" s="8">
        <v>120</v>
      </c>
      <c r="AH141" s="8"/>
      <c r="AI141" s="8">
        <v>81</v>
      </c>
      <c r="AK141" s="1">
        <v>190</v>
      </c>
      <c r="AM141" s="1">
        <v>147</v>
      </c>
      <c r="AO141" s="1">
        <v>171</v>
      </c>
      <c r="AQ141" s="1">
        <v>267</v>
      </c>
      <c r="AS141" s="1">
        <v>233</v>
      </c>
      <c r="AU141" s="1">
        <v>239</v>
      </c>
      <c r="AW141" s="1">
        <v>208</v>
      </c>
      <c r="AY141" s="1">
        <v>326</v>
      </c>
      <c r="BA141" s="1">
        <v>340</v>
      </c>
      <c r="BC141" s="1">
        <v>233</v>
      </c>
    </row>
    <row r="142" spans="1:60" ht="15.75" hidden="1" customHeight="1" x14ac:dyDescent="0.25">
      <c r="A142" s="7"/>
      <c r="B142" s="9"/>
      <c r="C142" s="9"/>
      <c r="F142" s="1" t="s">
        <v>52</v>
      </c>
      <c r="H142" s="8">
        <v>0</v>
      </c>
      <c r="I142" s="8"/>
      <c r="J142" s="8">
        <v>0</v>
      </c>
      <c r="K142" s="8"/>
      <c r="L142" s="8">
        <v>0</v>
      </c>
      <c r="N142" s="8"/>
      <c r="O142" s="8">
        <v>0</v>
      </c>
      <c r="P142" s="8"/>
      <c r="Q142" s="8">
        <v>0</v>
      </c>
      <c r="R142" s="8"/>
      <c r="S142" s="8">
        <v>0</v>
      </c>
      <c r="T142" s="8"/>
      <c r="U142" s="8">
        <v>0</v>
      </c>
      <c r="V142" s="8"/>
      <c r="W142" s="8">
        <v>0</v>
      </c>
      <c r="X142" s="8"/>
      <c r="Y142" s="8">
        <v>0</v>
      </c>
      <c r="Z142" s="8"/>
      <c r="AA142" s="8">
        <v>0</v>
      </c>
      <c r="AB142" s="8"/>
      <c r="AC142" s="8">
        <v>0</v>
      </c>
      <c r="AD142" s="8"/>
      <c r="AE142" s="8">
        <v>0</v>
      </c>
      <c r="AF142" s="8"/>
      <c r="AG142" s="8">
        <v>0</v>
      </c>
      <c r="AH142" s="8"/>
      <c r="AI142" s="8">
        <v>0</v>
      </c>
      <c r="AK142" s="17">
        <v>273</v>
      </c>
      <c r="AL142" s="17"/>
      <c r="AM142" s="17">
        <v>263</v>
      </c>
      <c r="AN142" s="17"/>
      <c r="AO142" s="17">
        <v>0</v>
      </c>
      <c r="AP142" s="17"/>
      <c r="AQ142" s="17">
        <v>0</v>
      </c>
      <c r="AR142" s="17"/>
      <c r="AS142" s="30">
        <v>0</v>
      </c>
      <c r="AT142" s="17"/>
      <c r="AU142" s="30">
        <v>0</v>
      </c>
      <c r="AV142" s="17"/>
      <c r="AW142" s="30">
        <v>0</v>
      </c>
      <c r="AX142" s="17"/>
      <c r="AY142" s="30">
        <v>0</v>
      </c>
    </row>
    <row r="143" spans="1:60" x14ac:dyDescent="0.25">
      <c r="A143" s="7"/>
      <c r="B143" s="9"/>
      <c r="C143" s="9"/>
      <c r="E143" s="1" t="s">
        <v>51</v>
      </c>
      <c r="H143" s="8">
        <v>58</v>
      </c>
      <c r="I143" s="8"/>
      <c r="J143" s="8">
        <v>58</v>
      </c>
      <c r="K143" s="8"/>
      <c r="L143" s="8">
        <v>56</v>
      </c>
      <c r="N143" s="8"/>
      <c r="O143" s="8">
        <v>61</v>
      </c>
      <c r="P143" s="8"/>
      <c r="Q143" s="8">
        <v>68</v>
      </c>
      <c r="R143" s="8"/>
      <c r="S143" s="8">
        <v>70</v>
      </c>
      <c r="T143" s="8"/>
      <c r="U143" s="8">
        <v>58</v>
      </c>
      <c r="V143" s="8"/>
      <c r="W143" s="8">
        <v>47</v>
      </c>
      <c r="X143" s="8"/>
      <c r="Y143" s="8">
        <v>85</v>
      </c>
      <c r="Z143" s="8"/>
      <c r="AA143" s="8">
        <v>86</v>
      </c>
      <c r="AB143" s="8"/>
      <c r="AC143" s="8">
        <v>74</v>
      </c>
      <c r="AD143" s="8"/>
      <c r="AE143" s="8">
        <v>84</v>
      </c>
      <c r="AF143" s="8"/>
      <c r="AG143" s="8">
        <v>90</v>
      </c>
      <c r="AH143" s="8"/>
      <c r="AI143" s="20" t="s">
        <v>13</v>
      </c>
      <c r="AK143" s="20" t="s">
        <v>13</v>
      </c>
      <c r="AL143" s="17"/>
      <c r="AM143" s="20" t="s">
        <v>13</v>
      </c>
      <c r="AN143" s="17"/>
      <c r="AO143" s="20" t="s">
        <v>13</v>
      </c>
      <c r="AP143" s="17"/>
      <c r="AQ143" s="20" t="s">
        <v>13</v>
      </c>
      <c r="AR143" s="17"/>
      <c r="AS143" s="20" t="s">
        <v>13</v>
      </c>
      <c r="AT143" s="17"/>
      <c r="AU143" s="20" t="s">
        <v>13</v>
      </c>
      <c r="AV143" s="17"/>
      <c r="AW143" s="20" t="s">
        <v>13</v>
      </c>
      <c r="AX143" s="17"/>
      <c r="AY143" s="20" t="s">
        <v>13</v>
      </c>
      <c r="BA143" s="21" t="s">
        <v>13</v>
      </c>
      <c r="BC143" s="21" t="s">
        <v>13</v>
      </c>
    </row>
    <row r="144" spans="1:60" x14ac:dyDescent="0.25">
      <c r="A144" s="7"/>
      <c r="C144" s="3" t="s">
        <v>50</v>
      </c>
      <c r="H144" s="8"/>
      <c r="I144" s="8"/>
      <c r="J144" s="8"/>
      <c r="K144" s="8"/>
      <c r="L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K144"/>
      <c r="AL144"/>
      <c r="AM144"/>
      <c r="AN144"/>
      <c r="AP144"/>
      <c r="AR144"/>
      <c r="AT144"/>
      <c r="AV144"/>
      <c r="AX144"/>
      <c r="BH144" s="1" t="s">
        <v>49</v>
      </c>
    </row>
    <row r="145" spans="1:55" x14ac:dyDescent="0.25">
      <c r="A145" s="7"/>
      <c r="B145" s="9"/>
      <c r="C145" s="9"/>
      <c r="E145" s="1" t="s">
        <v>48</v>
      </c>
      <c r="H145" s="8" t="s">
        <v>2</v>
      </c>
      <c r="I145" s="8"/>
      <c r="J145" s="8" t="s">
        <v>2</v>
      </c>
      <c r="K145" s="8"/>
      <c r="L145" s="8" t="s">
        <v>2</v>
      </c>
      <c r="N145" s="8"/>
      <c r="O145" s="8" t="s">
        <v>2</v>
      </c>
      <c r="P145" s="8"/>
      <c r="Q145" s="8" t="s">
        <v>2</v>
      </c>
      <c r="R145" s="8"/>
      <c r="S145" s="8">
        <v>1458</v>
      </c>
      <c r="T145" s="8"/>
      <c r="U145" s="8">
        <v>1637</v>
      </c>
      <c r="V145" s="8"/>
      <c r="W145" s="8">
        <v>2023</v>
      </c>
      <c r="X145" s="8"/>
      <c r="Y145" s="8">
        <v>1590</v>
      </c>
      <c r="Z145" s="8"/>
      <c r="AA145" s="8">
        <v>1348</v>
      </c>
      <c r="AB145" s="8"/>
      <c r="AC145" s="8">
        <v>1515</v>
      </c>
      <c r="AD145" s="8"/>
      <c r="AE145" s="8">
        <v>1709</v>
      </c>
      <c r="AF145" s="8"/>
      <c r="AG145" s="8">
        <v>1493</v>
      </c>
      <c r="AH145" s="8"/>
      <c r="AI145" s="8">
        <v>1675</v>
      </c>
      <c r="AK145" s="19">
        <v>1233</v>
      </c>
      <c r="AL145" s="19"/>
      <c r="AM145" s="19">
        <v>1298</v>
      </c>
      <c r="AN145" s="19"/>
      <c r="AO145" s="19">
        <v>1346</v>
      </c>
      <c r="AP145" s="19"/>
      <c r="AQ145" s="19">
        <v>1600</v>
      </c>
      <c r="AR145" s="19"/>
      <c r="AS145" s="19">
        <v>1763</v>
      </c>
      <c r="AT145" s="19"/>
      <c r="AU145" s="19">
        <v>1300</v>
      </c>
      <c r="AV145" s="19"/>
      <c r="AW145" s="19">
        <v>623</v>
      </c>
      <c r="AX145" s="19"/>
      <c r="AY145" s="20">
        <v>977</v>
      </c>
      <c r="BA145" s="23">
        <v>1426</v>
      </c>
      <c r="BC145" s="22">
        <v>1434</v>
      </c>
    </row>
    <row r="146" spans="1:55" x14ac:dyDescent="0.25">
      <c r="A146" s="7"/>
      <c r="B146" s="9"/>
      <c r="C146" s="9"/>
      <c r="E146" s="1" t="s">
        <v>47</v>
      </c>
      <c r="H146" s="8" t="s">
        <v>2</v>
      </c>
      <c r="I146" s="8"/>
      <c r="J146" s="8" t="s">
        <v>2</v>
      </c>
      <c r="K146" s="8"/>
      <c r="L146" s="8" t="s">
        <v>2</v>
      </c>
      <c r="N146" s="8"/>
      <c r="O146" s="8" t="s">
        <v>2</v>
      </c>
      <c r="P146" s="8"/>
      <c r="Q146" s="8" t="s">
        <v>2</v>
      </c>
      <c r="R146" s="8"/>
      <c r="S146" s="8">
        <v>4580</v>
      </c>
      <c r="T146" s="8"/>
      <c r="U146" s="8">
        <v>5083</v>
      </c>
      <c r="V146" s="8"/>
      <c r="W146" s="8">
        <v>10165</v>
      </c>
      <c r="X146" s="8"/>
      <c r="Y146" s="8">
        <v>8740</v>
      </c>
      <c r="Z146" s="8"/>
      <c r="AA146" s="8">
        <v>12217</v>
      </c>
      <c r="AB146" s="8"/>
      <c r="AC146" s="8">
        <v>12400</v>
      </c>
      <c r="AD146" s="8"/>
      <c r="AE146" s="8">
        <v>13657</v>
      </c>
      <c r="AF146" s="8"/>
      <c r="AG146" s="8">
        <v>12896</v>
      </c>
      <c r="AH146" s="8"/>
      <c r="AI146" s="8">
        <v>13107</v>
      </c>
      <c r="AK146" s="19">
        <v>12402</v>
      </c>
      <c r="AL146" s="19"/>
      <c r="AM146" s="19">
        <v>1892</v>
      </c>
      <c r="AN146" s="19"/>
      <c r="AO146" s="19">
        <v>2250</v>
      </c>
      <c r="AP146" s="19"/>
      <c r="AQ146" s="19">
        <v>2700</v>
      </c>
      <c r="AR146" s="19"/>
      <c r="AS146" s="19">
        <v>2695</v>
      </c>
      <c r="AT146" s="19"/>
      <c r="AU146" s="19">
        <v>2700</v>
      </c>
      <c r="AV146" s="19"/>
      <c r="AW146" s="19">
        <v>2455</v>
      </c>
      <c r="AX146" s="19"/>
      <c r="AY146" s="20">
        <v>3029</v>
      </c>
      <c r="BA146" s="23">
        <v>3900</v>
      </c>
      <c r="BC146" s="22">
        <v>3268</v>
      </c>
    </row>
    <row r="147" spans="1:55" x14ac:dyDescent="0.25">
      <c r="A147" s="7"/>
      <c r="B147" s="3" t="s">
        <v>46</v>
      </c>
      <c r="H147" s="8"/>
      <c r="I147" s="8"/>
      <c r="J147" s="8"/>
      <c r="K147" s="8"/>
      <c r="L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</row>
    <row r="148" spans="1:55" x14ac:dyDescent="0.25">
      <c r="A148" s="7"/>
      <c r="C148" s="3" t="s">
        <v>45</v>
      </c>
      <c r="H148" s="8"/>
      <c r="I148" s="8"/>
      <c r="J148" s="8"/>
      <c r="K148" s="8"/>
      <c r="L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</row>
    <row r="149" spans="1:55" x14ac:dyDescent="0.25">
      <c r="A149" s="7"/>
      <c r="B149" s="9"/>
      <c r="C149" s="9"/>
      <c r="E149" s="1" t="s">
        <v>44</v>
      </c>
      <c r="H149" s="8" t="s">
        <v>2</v>
      </c>
      <c r="I149" s="8"/>
      <c r="J149" s="8" t="s">
        <v>2</v>
      </c>
      <c r="K149" s="8"/>
      <c r="L149" s="8" t="s">
        <v>2</v>
      </c>
      <c r="N149" s="8"/>
      <c r="O149" s="8" t="s">
        <v>2</v>
      </c>
      <c r="P149" s="8"/>
      <c r="Q149" s="8" t="s">
        <v>2</v>
      </c>
      <c r="R149" s="8"/>
      <c r="S149" s="8">
        <v>7280</v>
      </c>
      <c r="T149" s="8"/>
      <c r="U149" s="8">
        <v>7010</v>
      </c>
      <c r="V149" s="8"/>
      <c r="W149" s="8">
        <v>5102</v>
      </c>
      <c r="X149" s="8"/>
      <c r="Y149" s="8">
        <v>8013</v>
      </c>
      <c r="Z149" s="8"/>
      <c r="AA149" s="8">
        <v>11097</v>
      </c>
      <c r="AB149" s="8"/>
      <c r="AC149" s="8">
        <v>8986</v>
      </c>
      <c r="AD149" s="8"/>
      <c r="AE149" s="8">
        <v>7603</v>
      </c>
      <c r="AF149" s="8"/>
      <c r="AG149" s="8">
        <v>6159</v>
      </c>
      <c r="AH149" s="8"/>
      <c r="AI149" s="8">
        <v>6304</v>
      </c>
      <c r="AK149" s="19">
        <v>5861</v>
      </c>
      <c r="AL149" s="19"/>
      <c r="AM149" s="19">
        <v>6067</v>
      </c>
      <c r="AN149" s="19"/>
      <c r="AO149" s="19">
        <v>14206</v>
      </c>
      <c r="AP149" s="19"/>
      <c r="AQ149" s="19">
        <v>10332</v>
      </c>
      <c r="AR149" s="19"/>
      <c r="AS149" s="19">
        <v>4517</v>
      </c>
      <c r="AT149" s="19"/>
      <c r="AU149" s="19">
        <v>4747</v>
      </c>
      <c r="AV149" s="19"/>
      <c r="AW149" s="19">
        <v>1148</v>
      </c>
      <c r="AX149" s="19"/>
      <c r="AY149" s="19">
        <v>865</v>
      </c>
      <c r="BA149" s="1">
        <v>1534</v>
      </c>
      <c r="BC149" s="18">
        <v>1580</v>
      </c>
    </row>
    <row r="150" spans="1:55" x14ac:dyDescent="0.25">
      <c r="A150" s="7"/>
      <c r="B150" s="9"/>
      <c r="C150" s="9"/>
      <c r="E150" s="1" t="s">
        <v>43</v>
      </c>
      <c r="H150" s="8" t="s">
        <v>2</v>
      </c>
      <c r="I150" s="8"/>
      <c r="J150" s="8" t="s">
        <v>2</v>
      </c>
      <c r="K150" s="8"/>
      <c r="L150" s="8" t="s">
        <v>2</v>
      </c>
      <c r="N150" s="8"/>
      <c r="O150" s="8" t="s">
        <v>2</v>
      </c>
      <c r="P150" s="8"/>
      <c r="Q150" s="8" t="s">
        <v>2</v>
      </c>
      <c r="R150" s="8"/>
      <c r="S150" s="8">
        <v>296</v>
      </c>
      <c r="T150" s="8"/>
      <c r="U150" s="8">
        <v>218</v>
      </c>
      <c r="V150" s="8"/>
      <c r="W150" s="8">
        <v>168</v>
      </c>
      <c r="X150" s="8"/>
      <c r="Y150" s="8">
        <v>162</v>
      </c>
      <c r="Z150" s="8"/>
      <c r="AA150" s="8">
        <v>196</v>
      </c>
      <c r="AB150" s="8"/>
      <c r="AC150" s="8">
        <v>25</v>
      </c>
      <c r="AD150" s="8"/>
      <c r="AE150" s="8">
        <v>4</v>
      </c>
      <c r="AF150" s="8"/>
      <c r="AG150" s="8">
        <v>11</v>
      </c>
      <c r="AH150" s="8"/>
      <c r="AI150" s="20" t="s">
        <v>13</v>
      </c>
      <c r="AK150" s="19">
        <v>24</v>
      </c>
      <c r="AL150" s="19"/>
      <c r="AM150" s="19">
        <v>27</v>
      </c>
      <c r="AN150" s="19"/>
      <c r="AO150" s="19">
        <v>12</v>
      </c>
      <c r="AP150" s="19"/>
      <c r="AQ150" s="20" t="s">
        <v>13</v>
      </c>
      <c r="AR150" s="19"/>
      <c r="AS150" s="20" t="s">
        <v>13</v>
      </c>
      <c r="AT150" s="19"/>
      <c r="AU150" s="20" t="s">
        <v>13</v>
      </c>
      <c r="AV150" s="19"/>
      <c r="AW150" s="20" t="s">
        <v>13</v>
      </c>
      <c r="AX150" s="19"/>
      <c r="AY150" s="20" t="s">
        <v>13</v>
      </c>
      <c r="BA150" s="21" t="s">
        <v>13</v>
      </c>
      <c r="BC150" s="18" t="s">
        <v>13</v>
      </c>
    </row>
    <row r="151" spans="1:55" x14ac:dyDescent="0.25">
      <c r="A151" s="7"/>
      <c r="B151" s="9"/>
      <c r="C151" s="9"/>
      <c r="E151" s="1" t="s">
        <v>42</v>
      </c>
      <c r="H151" s="8" t="s">
        <v>2</v>
      </c>
      <c r="I151" s="8"/>
      <c r="J151" s="8" t="s">
        <v>2</v>
      </c>
      <c r="K151" s="8"/>
      <c r="L151" s="8" t="s">
        <v>2</v>
      </c>
      <c r="N151" s="8"/>
      <c r="O151" s="8" t="s">
        <v>2</v>
      </c>
      <c r="P151" s="8"/>
      <c r="Q151" s="8" t="s">
        <v>2</v>
      </c>
      <c r="R151" s="8"/>
      <c r="S151" s="8">
        <v>84</v>
      </c>
      <c r="T151" s="8"/>
      <c r="U151" s="8">
        <v>54</v>
      </c>
      <c r="V151" s="8"/>
      <c r="W151" s="8">
        <v>39</v>
      </c>
      <c r="X151" s="8"/>
      <c r="Y151" s="8">
        <v>24</v>
      </c>
      <c r="Z151" s="8"/>
      <c r="AA151" s="8">
        <v>58</v>
      </c>
      <c r="AB151" s="8"/>
      <c r="AC151" s="8">
        <v>21</v>
      </c>
      <c r="AD151" s="8"/>
      <c r="AE151" s="8">
        <v>4</v>
      </c>
      <c r="AF151" s="8"/>
      <c r="AG151" s="8">
        <v>7</v>
      </c>
      <c r="AH151" s="8"/>
      <c r="AI151" s="20" t="s">
        <v>13</v>
      </c>
      <c r="AK151" s="19">
        <v>17</v>
      </c>
      <c r="AL151" s="19"/>
      <c r="AM151" s="19">
        <v>27</v>
      </c>
      <c r="AN151" s="19"/>
      <c r="AO151" s="19">
        <v>12</v>
      </c>
      <c r="AP151" s="19"/>
      <c r="AQ151" s="20" t="s">
        <v>13</v>
      </c>
      <c r="AR151" s="19"/>
      <c r="AS151" s="20" t="s">
        <v>13</v>
      </c>
      <c r="AT151" s="19"/>
      <c r="AU151" s="20" t="s">
        <v>13</v>
      </c>
      <c r="AV151" s="19"/>
      <c r="AW151" s="20" t="s">
        <v>13</v>
      </c>
      <c r="AX151" s="19"/>
      <c r="AY151" s="20" t="s">
        <v>13</v>
      </c>
      <c r="BA151" s="21" t="s">
        <v>13</v>
      </c>
      <c r="BC151" s="18" t="s">
        <v>13</v>
      </c>
    </row>
    <row r="152" spans="1:55" x14ac:dyDescent="0.25">
      <c r="A152" s="7"/>
      <c r="B152" s="9"/>
      <c r="C152" s="9"/>
      <c r="E152" s="1" t="s">
        <v>41</v>
      </c>
      <c r="H152" s="8" t="s">
        <v>2</v>
      </c>
      <c r="I152" s="8"/>
      <c r="J152" s="8" t="s">
        <v>2</v>
      </c>
      <c r="K152" s="8"/>
      <c r="L152" s="8" t="s">
        <v>2</v>
      </c>
      <c r="N152" s="8"/>
      <c r="O152" s="8" t="s">
        <v>2</v>
      </c>
      <c r="P152" s="8"/>
      <c r="Q152" s="8" t="s">
        <v>2</v>
      </c>
      <c r="R152" s="8"/>
      <c r="S152" s="8">
        <v>1021</v>
      </c>
      <c r="T152" s="8"/>
      <c r="U152" s="8">
        <v>1480</v>
      </c>
      <c r="V152" s="8"/>
      <c r="W152" s="8">
        <v>1580</v>
      </c>
      <c r="X152" s="8"/>
      <c r="Y152" s="8">
        <v>1474</v>
      </c>
      <c r="Z152" s="8"/>
      <c r="AA152" s="8">
        <v>2100</v>
      </c>
      <c r="AB152" s="8"/>
      <c r="AC152" s="8">
        <v>2069</v>
      </c>
      <c r="AD152" s="8"/>
      <c r="AE152" s="8">
        <v>1652</v>
      </c>
      <c r="AF152" s="8"/>
      <c r="AG152" s="8">
        <v>1691</v>
      </c>
      <c r="AH152" s="8"/>
      <c r="AI152" s="8">
        <v>1635</v>
      </c>
      <c r="AK152" s="19">
        <v>1379</v>
      </c>
      <c r="AL152" s="19"/>
      <c r="AM152" s="19">
        <v>1392</v>
      </c>
      <c r="AN152" s="19"/>
      <c r="AO152" s="19">
        <v>1539</v>
      </c>
      <c r="AP152" s="19"/>
      <c r="AQ152" s="19">
        <v>1228</v>
      </c>
      <c r="AR152" s="19"/>
      <c r="AS152" s="19">
        <v>1145</v>
      </c>
      <c r="AT152" s="19"/>
      <c r="AU152" s="19">
        <v>947</v>
      </c>
      <c r="AV152" s="19"/>
      <c r="AW152" s="19">
        <v>706</v>
      </c>
      <c r="AX152" s="19"/>
      <c r="AY152" s="19">
        <v>991</v>
      </c>
      <c r="BA152" s="1">
        <v>1279</v>
      </c>
      <c r="BC152" s="18">
        <v>1425</v>
      </c>
    </row>
    <row r="153" spans="1:55" x14ac:dyDescent="0.25">
      <c r="A153" s="7"/>
      <c r="B153" s="9"/>
      <c r="C153" s="9"/>
      <c r="E153" s="1" t="s">
        <v>40</v>
      </c>
      <c r="H153" s="8" t="s">
        <v>2</v>
      </c>
      <c r="I153" s="8"/>
      <c r="J153" s="8" t="s">
        <v>2</v>
      </c>
      <c r="K153" s="8"/>
      <c r="L153" s="8" t="s">
        <v>2</v>
      </c>
      <c r="N153" s="8"/>
      <c r="O153" s="8" t="s">
        <v>2</v>
      </c>
      <c r="P153" s="8"/>
      <c r="Q153" s="8" t="s">
        <v>2</v>
      </c>
      <c r="R153" s="8"/>
      <c r="S153" s="8">
        <v>729</v>
      </c>
      <c r="T153" s="8"/>
      <c r="U153" s="8">
        <v>884</v>
      </c>
      <c r="V153" s="8"/>
      <c r="W153" s="8">
        <v>653</v>
      </c>
      <c r="X153" s="8"/>
      <c r="Y153" s="8">
        <v>538</v>
      </c>
      <c r="Z153" s="8"/>
      <c r="AA153" s="8">
        <v>820</v>
      </c>
      <c r="AB153" s="8"/>
      <c r="AC153" s="8">
        <v>715</v>
      </c>
      <c r="AD153" s="8"/>
      <c r="AE153" s="8">
        <v>640</v>
      </c>
      <c r="AF153" s="8"/>
      <c r="AG153" s="8">
        <v>614</v>
      </c>
      <c r="AH153" s="8"/>
      <c r="AI153" s="8">
        <v>289</v>
      </c>
      <c r="AK153" s="19">
        <v>217</v>
      </c>
      <c r="AL153" s="19"/>
      <c r="AM153" s="19">
        <v>105</v>
      </c>
      <c r="AN153" s="19"/>
      <c r="AO153" s="19">
        <v>91</v>
      </c>
      <c r="AP153" s="19"/>
      <c r="AQ153" s="19">
        <v>86</v>
      </c>
      <c r="AR153" s="19"/>
      <c r="AS153" s="19">
        <v>107</v>
      </c>
      <c r="AT153" s="19"/>
      <c r="AU153" s="19">
        <v>75</v>
      </c>
      <c r="AV153" s="19"/>
      <c r="AW153" s="19">
        <v>152</v>
      </c>
      <c r="AX153" s="19"/>
      <c r="AY153" s="19">
        <v>168</v>
      </c>
      <c r="BA153" s="1">
        <v>220</v>
      </c>
      <c r="BC153" s="18">
        <v>333</v>
      </c>
    </row>
    <row r="154" spans="1:55" x14ac:dyDescent="0.25">
      <c r="A154" s="7"/>
      <c r="B154" s="9"/>
      <c r="C154" s="9"/>
      <c r="E154" s="1" t="s">
        <v>39</v>
      </c>
      <c r="H154" s="8" t="s">
        <v>2</v>
      </c>
      <c r="I154" s="8"/>
      <c r="J154" s="8" t="s">
        <v>2</v>
      </c>
      <c r="K154" s="8"/>
      <c r="L154" s="8" t="s">
        <v>2</v>
      </c>
      <c r="N154" s="8"/>
      <c r="O154" s="8" t="s">
        <v>2</v>
      </c>
      <c r="P154" s="8"/>
      <c r="Q154" s="8" t="s">
        <v>2</v>
      </c>
      <c r="R154" s="8"/>
      <c r="S154" s="8">
        <v>6458</v>
      </c>
      <c r="T154" s="8"/>
      <c r="U154" s="8">
        <v>10221</v>
      </c>
      <c r="V154" s="8"/>
      <c r="W154" s="8">
        <v>10824</v>
      </c>
      <c r="X154" s="8"/>
      <c r="Y154" s="8">
        <v>10410</v>
      </c>
      <c r="Z154" s="8"/>
      <c r="AA154" s="8">
        <v>11237</v>
      </c>
      <c r="AB154" s="8"/>
      <c r="AC154" s="8">
        <v>10421</v>
      </c>
      <c r="AD154" s="8"/>
      <c r="AE154" s="8">
        <v>9289</v>
      </c>
      <c r="AF154" s="8"/>
      <c r="AG154" s="8">
        <v>10772</v>
      </c>
      <c r="AH154" s="8"/>
      <c r="AI154" s="8">
        <v>7174</v>
      </c>
      <c r="AK154" s="19">
        <v>5262</v>
      </c>
      <c r="AL154" s="19"/>
      <c r="AM154" s="19">
        <v>5626</v>
      </c>
      <c r="AN154" s="19"/>
      <c r="AO154" s="19">
        <v>5737</v>
      </c>
      <c r="AP154" s="19"/>
      <c r="AQ154" s="19">
        <v>4986</v>
      </c>
      <c r="AR154" s="19"/>
      <c r="AS154" s="19">
        <v>6588</v>
      </c>
      <c r="AT154" s="19"/>
      <c r="AU154" s="19">
        <v>6299</v>
      </c>
      <c r="AV154" s="19"/>
      <c r="AW154" s="19">
        <v>1020</v>
      </c>
      <c r="AX154" s="19"/>
      <c r="AY154" s="19">
        <v>940</v>
      </c>
      <c r="BA154" s="21" t="s">
        <v>13</v>
      </c>
      <c r="BC154" s="18">
        <v>2413</v>
      </c>
    </row>
    <row r="155" spans="1:55" x14ac:dyDescent="0.25">
      <c r="A155" s="7"/>
      <c r="B155" s="9"/>
      <c r="C155" s="9"/>
      <c r="E155" s="1" t="s">
        <v>38</v>
      </c>
      <c r="H155" s="8" t="s">
        <v>2</v>
      </c>
      <c r="I155" s="8"/>
      <c r="J155" s="8" t="s">
        <v>2</v>
      </c>
      <c r="K155" s="8"/>
      <c r="L155" s="8" t="s">
        <v>2</v>
      </c>
      <c r="N155" s="8"/>
      <c r="O155" s="8" t="s">
        <v>2</v>
      </c>
      <c r="P155" s="8"/>
      <c r="Q155" s="8" t="s">
        <v>2</v>
      </c>
      <c r="R155" s="8"/>
      <c r="S155" s="8">
        <v>2037</v>
      </c>
      <c r="T155" s="8"/>
      <c r="U155" s="8">
        <v>1946</v>
      </c>
      <c r="V155" s="8"/>
      <c r="W155" s="8">
        <v>2100</v>
      </c>
      <c r="X155" s="8"/>
      <c r="Y155" s="8">
        <v>2218</v>
      </c>
      <c r="Z155" s="8"/>
      <c r="AA155" s="8">
        <v>2504</v>
      </c>
      <c r="AB155" s="8"/>
      <c r="AC155" s="8">
        <v>2746</v>
      </c>
      <c r="AD155" s="8"/>
      <c r="AE155" s="8">
        <v>2902</v>
      </c>
      <c r="AF155" s="8"/>
      <c r="AG155" s="8">
        <v>3059</v>
      </c>
      <c r="AH155" s="8"/>
      <c r="AI155" s="8">
        <v>3022</v>
      </c>
      <c r="AK155" s="19">
        <v>5558</v>
      </c>
      <c r="AL155" s="19"/>
      <c r="AM155" s="19">
        <v>2492</v>
      </c>
      <c r="AN155" s="19"/>
      <c r="AO155" s="19">
        <f>1954+166</f>
        <v>2120</v>
      </c>
      <c r="AP155" s="19"/>
      <c r="AQ155" s="19">
        <v>3560</v>
      </c>
      <c r="AR155" s="19"/>
      <c r="AS155" s="19">
        <v>2784</v>
      </c>
      <c r="AT155" s="19"/>
      <c r="AU155" s="19">
        <v>0</v>
      </c>
      <c r="AV155" s="19"/>
      <c r="AW155" s="19">
        <v>1020</v>
      </c>
      <c r="AX155" s="19"/>
      <c r="AY155" s="20" t="s">
        <v>13</v>
      </c>
      <c r="BA155" s="21" t="s">
        <v>13</v>
      </c>
      <c r="BC155" s="18">
        <v>5531</v>
      </c>
    </row>
    <row r="156" spans="1:55" x14ac:dyDescent="0.25">
      <c r="A156" s="7"/>
      <c r="B156" s="9"/>
      <c r="C156" s="9"/>
      <c r="E156" s="1" t="s">
        <v>37</v>
      </c>
      <c r="H156" s="8" t="s">
        <v>2</v>
      </c>
      <c r="I156" s="8"/>
      <c r="J156" s="8" t="s">
        <v>2</v>
      </c>
      <c r="K156" s="8"/>
      <c r="L156" s="8" t="s">
        <v>2</v>
      </c>
      <c r="N156" s="8"/>
      <c r="O156" s="8" t="s">
        <v>2</v>
      </c>
      <c r="P156" s="8"/>
      <c r="Q156" s="8" t="s">
        <v>2</v>
      </c>
      <c r="R156" s="8"/>
      <c r="S156" s="8">
        <v>38</v>
      </c>
      <c r="T156" s="8"/>
      <c r="U156" s="8">
        <v>51</v>
      </c>
      <c r="V156" s="8"/>
      <c r="W156" s="8">
        <v>46</v>
      </c>
      <c r="X156" s="8"/>
      <c r="Y156" s="8">
        <v>44</v>
      </c>
      <c r="Z156" s="8"/>
      <c r="AA156" s="8">
        <v>35</v>
      </c>
      <c r="AB156" s="8"/>
      <c r="AC156" s="8">
        <v>29</v>
      </c>
      <c r="AD156" s="8"/>
      <c r="AE156" s="8">
        <v>18</v>
      </c>
      <c r="AF156" s="8"/>
      <c r="AG156" s="8">
        <v>14</v>
      </c>
      <c r="AH156" s="8"/>
      <c r="AI156" s="8">
        <v>11</v>
      </c>
      <c r="AK156" s="19">
        <v>20</v>
      </c>
      <c r="AL156" s="19"/>
      <c r="AM156" s="19">
        <v>20</v>
      </c>
      <c r="AN156" s="19"/>
      <c r="AO156" s="19">
        <v>7</v>
      </c>
      <c r="AP156" s="19"/>
      <c r="AQ156" s="19">
        <v>16</v>
      </c>
      <c r="AR156" s="19"/>
      <c r="AS156" s="19">
        <v>16</v>
      </c>
      <c r="AT156" s="19"/>
      <c r="AU156" s="19">
        <v>10</v>
      </c>
      <c r="AV156" s="19"/>
      <c r="AW156" s="19">
        <v>11</v>
      </c>
      <c r="AX156" s="19"/>
      <c r="AY156" s="19">
        <v>6</v>
      </c>
      <c r="BA156" s="1">
        <v>2</v>
      </c>
      <c r="BC156" s="18">
        <v>5</v>
      </c>
    </row>
    <row r="157" spans="1:55" x14ac:dyDescent="0.25">
      <c r="A157" s="7"/>
      <c r="C157" s="3" t="s">
        <v>36</v>
      </c>
      <c r="H157" s="8"/>
      <c r="I157" s="8"/>
      <c r="J157" s="8"/>
      <c r="K157" s="8"/>
      <c r="L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</row>
    <row r="158" spans="1:55" x14ac:dyDescent="0.25">
      <c r="A158" s="7"/>
      <c r="B158" s="9"/>
      <c r="C158" s="9"/>
      <c r="E158" s="1" t="s">
        <v>35</v>
      </c>
      <c r="H158" s="8" t="s">
        <v>2</v>
      </c>
      <c r="I158" s="8"/>
      <c r="J158" s="8" t="s">
        <v>2</v>
      </c>
      <c r="K158" s="8"/>
      <c r="L158" s="8" t="s">
        <v>2</v>
      </c>
      <c r="N158" s="8"/>
      <c r="O158" s="8" t="s">
        <v>2</v>
      </c>
      <c r="P158" s="8"/>
      <c r="Q158" s="8" t="s">
        <v>2</v>
      </c>
      <c r="R158" s="8"/>
      <c r="S158" s="8">
        <f>23+32</f>
        <v>55</v>
      </c>
      <c r="T158" s="8"/>
      <c r="U158" s="8">
        <v>77</v>
      </c>
      <c r="V158" s="8"/>
      <c r="W158" s="8">
        <v>96</v>
      </c>
      <c r="X158" s="8"/>
      <c r="Y158" s="8">
        <v>89</v>
      </c>
      <c r="Z158" s="8"/>
      <c r="AA158" s="8">
        <v>82</v>
      </c>
      <c r="AB158" s="8"/>
      <c r="AC158" s="8">
        <v>89</v>
      </c>
      <c r="AD158" s="8"/>
      <c r="AE158" s="8">
        <v>92</v>
      </c>
      <c r="AF158" s="8"/>
      <c r="AG158" s="8">
        <v>71</v>
      </c>
      <c r="AH158" s="8"/>
      <c r="AI158" s="8">
        <v>83</v>
      </c>
      <c r="AK158" s="19">
        <v>78</v>
      </c>
      <c r="AL158" s="19"/>
      <c r="AM158" s="19">
        <v>77</v>
      </c>
      <c r="AN158" s="19"/>
      <c r="AO158" s="19">
        <v>119</v>
      </c>
      <c r="AP158" s="19"/>
      <c r="AQ158" s="19">
        <v>70</v>
      </c>
      <c r="AR158" s="19"/>
      <c r="AS158" s="19">
        <v>64</v>
      </c>
      <c r="AT158" s="19"/>
      <c r="AU158" s="19">
        <v>82</v>
      </c>
      <c r="AV158" s="19"/>
      <c r="AW158" s="19">
        <v>52</v>
      </c>
      <c r="AX158" s="19"/>
      <c r="AY158" s="19">
        <v>47</v>
      </c>
      <c r="BA158" s="1">
        <v>69</v>
      </c>
      <c r="BC158" s="1">
        <v>54</v>
      </c>
    </row>
    <row r="159" spans="1:55" x14ac:dyDescent="0.25">
      <c r="A159" s="7"/>
      <c r="B159" s="9"/>
      <c r="C159" s="9"/>
      <c r="E159" s="1" t="s">
        <v>34</v>
      </c>
      <c r="H159" s="8" t="s">
        <v>2</v>
      </c>
      <c r="I159" s="8"/>
      <c r="J159" s="8" t="s">
        <v>2</v>
      </c>
      <c r="K159" s="8"/>
      <c r="L159" s="8" t="s">
        <v>2</v>
      </c>
      <c r="N159" s="8"/>
      <c r="O159" s="8" t="s">
        <v>2</v>
      </c>
      <c r="P159" s="8"/>
      <c r="Q159" s="8" t="s">
        <v>2</v>
      </c>
      <c r="R159" s="8"/>
      <c r="S159" s="8">
        <v>472</v>
      </c>
      <c r="T159" s="8"/>
      <c r="U159" s="8">
        <v>513</v>
      </c>
      <c r="V159" s="8"/>
      <c r="W159" s="8">
        <v>492</v>
      </c>
      <c r="X159" s="8"/>
      <c r="Y159" s="8">
        <v>565</v>
      </c>
      <c r="Z159" s="8"/>
      <c r="AA159" s="8">
        <v>525</v>
      </c>
      <c r="AB159" s="8"/>
      <c r="AC159" s="8">
        <v>514</v>
      </c>
      <c r="AD159" s="8"/>
      <c r="AE159" s="8">
        <v>519</v>
      </c>
      <c r="AF159" s="8"/>
      <c r="AG159" s="8">
        <v>459</v>
      </c>
      <c r="AH159" s="8"/>
      <c r="AI159" s="8">
        <v>429</v>
      </c>
      <c r="AK159" s="19">
        <v>392</v>
      </c>
      <c r="AL159" s="19"/>
      <c r="AM159" s="19">
        <v>422</v>
      </c>
      <c r="AN159" s="19"/>
      <c r="AO159" s="19">
        <v>451</v>
      </c>
      <c r="AP159" s="19"/>
      <c r="AQ159" s="19">
        <v>295</v>
      </c>
      <c r="AR159" s="19"/>
      <c r="AS159" s="19">
        <v>269</v>
      </c>
      <c r="AT159" s="19"/>
      <c r="AU159" s="19">
        <v>273</v>
      </c>
      <c r="AV159" s="19"/>
      <c r="AW159" s="19">
        <v>259</v>
      </c>
      <c r="AX159" s="19"/>
      <c r="AY159" s="19">
        <v>232</v>
      </c>
      <c r="BA159" s="1">
        <v>253</v>
      </c>
      <c r="BC159" s="1">
        <v>271</v>
      </c>
    </row>
    <row r="160" spans="1:55" x14ac:dyDescent="0.25">
      <c r="A160" s="7"/>
      <c r="B160" s="9"/>
      <c r="C160" s="9"/>
      <c r="E160" s="1" t="s">
        <v>33</v>
      </c>
      <c r="H160" s="8" t="s">
        <v>2</v>
      </c>
      <c r="I160" s="8"/>
      <c r="J160" s="8" t="s">
        <v>2</v>
      </c>
      <c r="K160" s="8"/>
      <c r="L160" s="8" t="s">
        <v>2</v>
      </c>
      <c r="N160" s="8"/>
      <c r="O160" s="8" t="s">
        <v>2</v>
      </c>
      <c r="P160" s="8"/>
      <c r="Q160" s="8" t="s">
        <v>2</v>
      </c>
      <c r="R160" s="8"/>
      <c r="S160" s="8">
        <v>398</v>
      </c>
      <c r="T160" s="8"/>
      <c r="U160" s="8">
        <v>569</v>
      </c>
      <c r="V160" s="8"/>
      <c r="W160" s="8">
        <v>374</v>
      </c>
      <c r="X160" s="8"/>
      <c r="Y160" s="8">
        <v>877</v>
      </c>
      <c r="Z160" s="8"/>
      <c r="AA160" s="8">
        <v>494</v>
      </c>
      <c r="AB160" s="8"/>
      <c r="AC160" s="8">
        <v>402</v>
      </c>
      <c r="AD160" s="8"/>
      <c r="AE160" s="8">
        <v>822</v>
      </c>
      <c r="AF160" s="8"/>
      <c r="AG160" s="8">
        <v>293</v>
      </c>
      <c r="AH160" s="8"/>
      <c r="AI160" s="8">
        <v>208</v>
      </c>
      <c r="AK160" s="19">
        <v>161</v>
      </c>
      <c r="AL160" s="19"/>
      <c r="AM160" s="19">
        <v>264</v>
      </c>
      <c r="AN160" s="19"/>
      <c r="AO160" s="19">
        <v>159</v>
      </c>
      <c r="AP160" s="19"/>
      <c r="AQ160" s="20" t="s">
        <v>13</v>
      </c>
      <c r="AR160" s="19"/>
      <c r="AS160" s="20" t="s">
        <v>13</v>
      </c>
      <c r="AT160" s="19"/>
      <c r="AU160" s="20">
        <v>153</v>
      </c>
      <c r="AV160" s="19"/>
      <c r="AW160" s="20">
        <v>98</v>
      </c>
      <c r="AX160" s="19"/>
      <c r="AY160" s="20">
        <v>73</v>
      </c>
      <c r="BA160" s="1">
        <v>79</v>
      </c>
      <c r="BC160" s="1">
        <v>30</v>
      </c>
    </row>
    <row r="161" spans="1:55" x14ac:dyDescent="0.25">
      <c r="A161" s="7"/>
      <c r="C161" s="3" t="s">
        <v>32</v>
      </c>
      <c r="H161" s="8"/>
      <c r="I161" s="8"/>
      <c r="J161" s="8"/>
      <c r="K161" s="8"/>
      <c r="L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</row>
    <row r="162" spans="1:55" x14ac:dyDescent="0.25">
      <c r="A162" s="7"/>
      <c r="B162" s="9"/>
      <c r="C162" s="9"/>
      <c r="E162" s="1" t="s">
        <v>31</v>
      </c>
      <c r="H162" s="8" t="s">
        <v>2</v>
      </c>
      <c r="I162" s="8"/>
      <c r="J162" s="8" t="s">
        <v>2</v>
      </c>
      <c r="K162" s="8"/>
      <c r="L162" s="8" t="s">
        <v>2</v>
      </c>
      <c r="N162" s="8"/>
      <c r="O162" s="8" t="s">
        <v>2</v>
      </c>
      <c r="P162" s="8"/>
      <c r="Q162" s="8" t="s">
        <v>2</v>
      </c>
      <c r="R162" s="8"/>
      <c r="S162" s="8">
        <v>2573</v>
      </c>
      <c r="T162" s="8"/>
      <c r="U162" s="8">
        <v>2570</v>
      </c>
      <c r="V162" s="8"/>
      <c r="W162" s="8">
        <v>2165</v>
      </c>
      <c r="X162" s="8"/>
      <c r="Y162" s="8">
        <v>2272</v>
      </c>
      <c r="Z162" s="8"/>
      <c r="AA162" s="8">
        <v>2799</v>
      </c>
      <c r="AB162" s="8"/>
      <c r="AC162" s="8">
        <v>3293</v>
      </c>
      <c r="AD162" s="8"/>
      <c r="AE162" s="8">
        <v>2908</v>
      </c>
      <c r="AF162" s="8"/>
      <c r="AG162" s="8">
        <v>2850</v>
      </c>
      <c r="AH162" s="8"/>
      <c r="AI162" s="8">
        <v>2857</v>
      </c>
      <c r="AK162" s="19">
        <v>2879</v>
      </c>
      <c r="AL162" s="19"/>
      <c r="AM162" s="19">
        <v>2853</v>
      </c>
      <c r="AN162" s="19"/>
      <c r="AO162" s="19">
        <v>2730</v>
      </c>
      <c r="AP162" s="19"/>
      <c r="AQ162" s="19">
        <v>2845</v>
      </c>
      <c r="AR162" s="19"/>
      <c r="AS162" s="19">
        <v>2784</v>
      </c>
      <c r="AT162" s="19"/>
      <c r="AU162" s="19">
        <v>2613</v>
      </c>
      <c r="AV162" s="19"/>
      <c r="AW162" s="19">
        <v>2481</v>
      </c>
      <c r="AX162" s="19"/>
      <c r="AY162" s="19">
        <v>2391</v>
      </c>
      <c r="BA162" s="13">
        <v>2371</v>
      </c>
      <c r="BC162" s="1">
        <v>2528</v>
      </c>
    </row>
    <row r="163" spans="1:55" x14ac:dyDescent="0.25">
      <c r="A163" s="7"/>
      <c r="B163" s="9"/>
      <c r="C163" s="9"/>
      <c r="E163" s="1" t="s">
        <v>30</v>
      </c>
      <c r="H163" s="8" t="s">
        <v>2</v>
      </c>
      <c r="I163" s="8"/>
      <c r="J163" s="8" t="s">
        <v>2</v>
      </c>
      <c r="K163" s="8"/>
      <c r="L163" s="8" t="s">
        <v>2</v>
      </c>
      <c r="N163" s="8"/>
      <c r="O163" s="8" t="s">
        <v>2</v>
      </c>
      <c r="P163" s="8"/>
      <c r="Q163" s="8" t="s">
        <v>2</v>
      </c>
      <c r="R163" s="8"/>
      <c r="S163" s="8">
        <v>229</v>
      </c>
      <c r="T163" s="8"/>
      <c r="U163" s="8">
        <v>208</v>
      </c>
      <c r="V163" s="8"/>
      <c r="W163" s="8">
        <v>505</v>
      </c>
      <c r="X163" s="8"/>
      <c r="Y163" s="8">
        <v>362</v>
      </c>
      <c r="Z163" s="8"/>
      <c r="AA163" s="8">
        <v>362</v>
      </c>
      <c r="AB163" s="8"/>
      <c r="AC163" s="8">
        <v>494</v>
      </c>
      <c r="AD163" s="8"/>
      <c r="AE163" s="8">
        <v>448</v>
      </c>
      <c r="AF163" s="8"/>
      <c r="AG163" s="8">
        <v>215</v>
      </c>
      <c r="AH163" s="8"/>
      <c r="AI163" s="8">
        <v>149</v>
      </c>
      <c r="AK163" s="19">
        <v>239</v>
      </c>
      <c r="AL163" s="19"/>
      <c r="AM163" s="19">
        <v>168</v>
      </c>
      <c r="AN163" s="19"/>
      <c r="AO163" s="19">
        <v>154</v>
      </c>
      <c r="AP163" s="19"/>
      <c r="AQ163" s="19">
        <v>128</v>
      </c>
      <c r="AR163" s="19"/>
      <c r="AS163" s="19">
        <v>161</v>
      </c>
      <c r="AT163" s="19"/>
      <c r="AU163" s="19">
        <v>161</v>
      </c>
      <c r="AV163" s="19"/>
      <c r="AW163" s="19">
        <v>144</v>
      </c>
      <c r="AX163" s="19"/>
      <c r="AY163" s="19">
        <v>145</v>
      </c>
      <c r="BA163" s="1">
        <v>140</v>
      </c>
      <c r="BC163" s="1">
        <v>153</v>
      </c>
    </row>
    <row r="164" spans="1:55" x14ac:dyDescent="0.25">
      <c r="A164" s="7"/>
      <c r="B164" s="9"/>
      <c r="C164" s="9"/>
      <c r="E164" s="1" t="s">
        <v>29</v>
      </c>
      <c r="H164" s="8" t="s">
        <v>2</v>
      </c>
      <c r="I164" s="8"/>
      <c r="J164" s="8" t="s">
        <v>2</v>
      </c>
      <c r="K164" s="8"/>
      <c r="L164" s="8" t="s">
        <v>2</v>
      </c>
      <c r="N164" s="8"/>
      <c r="O164" s="8" t="s">
        <v>2</v>
      </c>
      <c r="P164" s="8"/>
      <c r="Q164" s="8" t="s">
        <v>2</v>
      </c>
      <c r="R164" s="8"/>
      <c r="S164" s="29">
        <v>0.81569999999999998</v>
      </c>
      <c r="T164" s="8"/>
      <c r="U164" s="29">
        <v>0.77790000000000004</v>
      </c>
      <c r="W164" s="28">
        <v>0.78569999999999995</v>
      </c>
      <c r="Y164" s="26">
        <v>0.78180000000000005</v>
      </c>
      <c r="Z164" s="26"/>
      <c r="AA164" s="26">
        <v>0.78180000000000005</v>
      </c>
      <c r="AB164" s="1"/>
      <c r="AC164" s="27">
        <v>0.7702</v>
      </c>
      <c r="AD164" s="1"/>
      <c r="AE164" s="26">
        <v>0.81</v>
      </c>
      <c r="AF164" s="1"/>
      <c r="AG164" s="26">
        <v>0.8</v>
      </c>
      <c r="AI164" s="26">
        <v>0.77270000000000005</v>
      </c>
      <c r="AK164" s="26">
        <v>0.77859999999999996</v>
      </c>
      <c r="AL164" s="26"/>
      <c r="AM164" s="26">
        <v>0.77370000000000005</v>
      </c>
      <c r="AN164" s="26"/>
      <c r="AO164" s="26">
        <v>0.77700000000000002</v>
      </c>
      <c r="AP164" s="26"/>
      <c r="AQ164" s="26">
        <v>0.76</v>
      </c>
      <c r="AR164" s="26"/>
      <c r="AS164" s="26">
        <v>0.74880000000000002</v>
      </c>
      <c r="AT164" s="26"/>
      <c r="AU164" s="26">
        <v>0.75029999999999997</v>
      </c>
      <c r="AV164" s="26"/>
      <c r="AW164" s="26">
        <v>0.74980000000000002</v>
      </c>
      <c r="AX164" s="26"/>
      <c r="AY164" s="26">
        <v>0.76239999999999997</v>
      </c>
      <c r="BA164" s="26">
        <v>0.76739999999999997</v>
      </c>
      <c r="BC164" s="25">
        <v>0.78659999999999997</v>
      </c>
    </row>
    <row r="165" spans="1:55" x14ac:dyDescent="0.25">
      <c r="A165" s="7"/>
      <c r="C165" s="3" t="s">
        <v>28</v>
      </c>
      <c r="H165" s="8"/>
      <c r="I165" s="8"/>
      <c r="J165" s="8"/>
      <c r="K165" s="8"/>
      <c r="L165" s="8"/>
      <c r="N165" s="8"/>
      <c r="O165" s="8"/>
      <c r="P165" s="8"/>
      <c r="Q165" s="8"/>
      <c r="R165" s="8"/>
      <c r="S165" s="8"/>
      <c r="T165" s="8"/>
      <c r="U165" s="8"/>
      <c r="W165" s="8"/>
      <c r="AB165" s="1"/>
      <c r="AC165" s="24"/>
      <c r="AD165" s="1"/>
      <c r="AF165" s="1"/>
      <c r="AG165"/>
      <c r="AI165"/>
      <c r="AK165"/>
      <c r="AL165"/>
      <c r="AM165"/>
      <c r="AN165"/>
      <c r="AP165"/>
      <c r="AR165"/>
      <c r="AT165"/>
      <c r="AV165"/>
      <c r="AX165"/>
    </row>
    <row r="166" spans="1:55" x14ac:dyDescent="0.25">
      <c r="A166" s="7"/>
      <c r="B166" s="9"/>
      <c r="C166" s="9"/>
      <c r="E166" s="1" t="s">
        <v>27</v>
      </c>
      <c r="H166" s="8">
        <v>1159</v>
      </c>
      <c r="I166" s="8"/>
      <c r="J166" s="8">
        <v>1244</v>
      </c>
      <c r="K166" s="8"/>
      <c r="L166" s="8">
        <v>1246</v>
      </c>
      <c r="N166" s="8"/>
      <c r="O166" s="8">
        <v>852</v>
      </c>
      <c r="P166" s="8"/>
      <c r="Q166" s="8">
        <v>946</v>
      </c>
      <c r="R166" s="8"/>
      <c r="S166" s="8">
        <v>695</v>
      </c>
      <c r="T166" s="8"/>
      <c r="U166" s="8">
        <v>551</v>
      </c>
      <c r="V166" s="8"/>
      <c r="W166" s="8">
        <v>327</v>
      </c>
      <c r="X166" s="8"/>
      <c r="Y166" s="8">
        <v>5342</v>
      </c>
      <c r="Z166" s="8"/>
      <c r="AA166" s="8">
        <v>5554</v>
      </c>
      <c r="AB166" s="8"/>
      <c r="AC166" s="8">
        <v>2434</v>
      </c>
      <c r="AD166" s="8"/>
      <c r="AE166" s="8">
        <v>1228</v>
      </c>
      <c r="AF166" s="8"/>
      <c r="AG166" s="8">
        <v>1635</v>
      </c>
      <c r="AH166" s="8"/>
      <c r="AI166" s="8">
        <v>1656</v>
      </c>
      <c r="AK166" s="19">
        <v>1573</v>
      </c>
      <c r="AL166" s="19"/>
      <c r="AM166" s="19">
        <v>1453</v>
      </c>
      <c r="AN166" s="19"/>
      <c r="AO166" s="19">
        <v>1483</v>
      </c>
      <c r="AP166" s="19"/>
      <c r="AQ166" s="19">
        <v>1645</v>
      </c>
      <c r="AR166" s="19"/>
      <c r="AS166" s="19">
        <v>1352</v>
      </c>
      <c r="AT166" s="19"/>
      <c r="AU166" s="19">
        <v>1741</v>
      </c>
      <c r="AV166" s="19"/>
      <c r="AW166" s="19">
        <v>862</v>
      </c>
      <c r="AX166" s="19"/>
      <c r="AY166" s="19">
        <v>1325</v>
      </c>
      <c r="BA166" s="23">
        <v>1412</v>
      </c>
      <c r="BC166" s="22">
        <v>1816</v>
      </c>
    </row>
    <row r="167" spans="1:55" x14ac:dyDescent="0.25">
      <c r="A167" s="7"/>
      <c r="B167" s="9"/>
      <c r="C167" s="9"/>
      <c r="E167" s="1" t="s">
        <v>26</v>
      </c>
      <c r="H167" s="8">
        <v>124</v>
      </c>
      <c r="I167" s="8"/>
      <c r="J167" s="8">
        <v>143</v>
      </c>
      <c r="K167" s="8"/>
      <c r="L167" s="8">
        <v>154</v>
      </c>
      <c r="N167" s="8"/>
      <c r="O167" s="8">
        <v>104</v>
      </c>
      <c r="P167" s="8"/>
      <c r="Q167" s="8">
        <v>136</v>
      </c>
      <c r="R167" s="8"/>
      <c r="S167" s="8">
        <v>111</v>
      </c>
      <c r="T167" s="8"/>
      <c r="U167" s="8">
        <v>89</v>
      </c>
      <c r="V167" s="8"/>
      <c r="W167" s="8">
        <v>49</v>
      </c>
      <c r="X167" s="8"/>
      <c r="Y167" s="8">
        <v>193</v>
      </c>
      <c r="Z167" s="8"/>
      <c r="AA167" s="8">
        <v>286</v>
      </c>
      <c r="AB167" s="8"/>
      <c r="AC167" s="8">
        <v>280</v>
      </c>
      <c r="AD167" s="8"/>
      <c r="AE167" s="8">
        <v>251</v>
      </c>
      <c r="AF167" s="8"/>
      <c r="AG167" s="8">
        <v>202</v>
      </c>
      <c r="AH167" s="8"/>
      <c r="AI167" s="8">
        <v>217</v>
      </c>
      <c r="AK167" s="19">
        <v>324</v>
      </c>
      <c r="AL167" s="19"/>
      <c r="AM167" s="19">
        <v>224</v>
      </c>
      <c r="AN167" s="19"/>
      <c r="AO167" s="19">
        <v>203</v>
      </c>
      <c r="AP167" s="19"/>
      <c r="AQ167" s="19">
        <v>233</v>
      </c>
      <c r="AR167" s="19"/>
      <c r="AS167" s="19">
        <v>214</v>
      </c>
      <c r="AT167" s="19"/>
      <c r="AU167" s="19">
        <v>195</v>
      </c>
      <c r="AV167" s="19"/>
      <c r="AW167" s="19">
        <v>145</v>
      </c>
      <c r="AX167" s="19"/>
      <c r="AY167" s="19">
        <v>111</v>
      </c>
      <c r="BA167" s="1">
        <v>119</v>
      </c>
      <c r="BC167" s="1">
        <v>147</v>
      </c>
    </row>
    <row r="168" spans="1:55" x14ac:dyDescent="0.25">
      <c r="A168" s="7"/>
      <c r="B168" s="9"/>
      <c r="C168" s="9"/>
      <c r="E168" s="1" t="s">
        <v>25</v>
      </c>
      <c r="H168" s="8">
        <v>724</v>
      </c>
      <c r="I168" s="8"/>
      <c r="J168" s="8">
        <v>1035</v>
      </c>
      <c r="K168" s="8"/>
      <c r="L168" s="8">
        <v>1002</v>
      </c>
      <c r="N168" s="8"/>
      <c r="O168" s="8">
        <v>985</v>
      </c>
      <c r="P168" s="8"/>
      <c r="Q168" s="8">
        <v>1433</v>
      </c>
      <c r="R168" s="8"/>
      <c r="S168" s="8">
        <v>1244</v>
      </c>
      <c r="T168" s="8"/>
      <c r="U168" s="8">
        <v>1540</v>
      </c>
      <c r="V168" s="8"/>
      <c r="W168" s="8">
        <v>1359</v>
      </c>
      <c r="X168" s="8"/>
      <c r="Y168" s="8">
        <v>1182</v>
      </c>
      <c r="Z168" s="8"/>
      <c r="AA168" s="8">
        <v>1365</v>
      </c>
      <c r="AB168" s="8"/>
      <c r="AC168" s="8">
        <v>1442</v>
      </c>
      <c r="AD168" s="8"/>
      <c r="AE168" s="8">
        <v>1216</v>
      </c>
      <c r="AF168" s="8"/>
      <c r="AG168" s="8">
        <v>1224</v>
      </c>
      <c r="AH168" s="8"/>
      <c r="AI168" s="8">
        <v>1290</v>
      </c>
      <c r="AK168" s="19">
        <v>1234</v>
      </c>
      <c r="AL168" s="19"/>
      <c r="AM168" s="19">
        <v>1035</v>
      </c>
      <c r="AN168" s="19"/>
      <c r="AO168" s="19">
        <v>1124</v>
      </c>
      <c r="AP168" s="19"/>
      <c r="AQ168" s="19">
        <v>1192</v>
      </c>
      <c r="AR168" s="19"/>
      <c r="AS168" s="19">
        <v>1311</v>
      </c>
      <c r="AT168" s="19"/>
      <c r="AU168" s="19">
        <v>1234</v>
      </c>
      <c r="AV168" s="19"/>
      <c r="AW168" s="19">
        <v>633</v>
      </c>
      <c r="AX168" s="19"/>
      <c r="AY168" s="19">
        <v>888</v>
      </c>
      <c r="BA168" s="1">
        <v>800</v>
      </c>
      <c r="BC168" s="1">
        <v>934</v>
      </c>
    </row>
    <row r="169" spans="1:55" x14ac:dyDescent="0.25">
      <c r="A169" s="7"/>
      <c r="C169" s="3" t="s">
        <v>24</v>
      </c>
      <c r="H169" s="8"/>
      <c r="I169" s="8"/>
      <c r="J169" s="8"/>
      <c r="K169" s="8"/>
      <c r="L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K169"/>
      <c r="AL169"/>
      <c r="AM169"/>
      <c r="AN169"/>
      <c r="AP169"/>
      <c r="AR169"/>
      <c r="AT169"/>
      <c r="AV169"/>
      <c r="AX169"/>
    </row>
    <row r="170" spans="1:55" x14ac:dyDescent="0.25">
      <c r="A170" s="7"/>
      <c r="B170" s="9"/>
      <c r="C170" s="9"/>
      <c r="E170" s="1" t="s">
        <v>23</v>
      </c>
      <c r="F170" s="2"/>
      <c r="H170" s="8" t="s">
        <v>2</v>
      </c>
      <c r="I170" s="8"/>
      <c r="J170" s="8" t="s">
        <v>2</v>
      </c>
      <c r="K170" s="8"/>
      <c r="L170" s="8" t="s">
        <v>2</v>
      </c>
      <c r="N170" s="8"/>
      <c r="O170" s="8" t="s">
        <v>2</v>
      </c>
      <c r="P170" s="8"/>
      <c r="Q170" s="8" t="s">
        <v>2</v>
      </c>
      <c r="R170" s="8"/>
      <c r="S170" s="8">
        <v>19001</v>
      </c>
      <c r="T170" s="8"/>
      <c r="U170" s="8">
        <v>17493</v>
      </c>
      <c r="V170" s="8"/>
      <c r="W170" s="8">
        <v>22276</v>
      </c>
      <c r="X170" s="8"/>
      <c r="Y170" s="8">
        <v>18819</v>
      </c>
      <c r="Z170" s="8"/>
      <c r="AA170" s="8">
        <v>27375</v>
      </c>
      <c r="AB170" s="8"/>
      <c r="AC170" s="8">
        <v>28097</v>
      </c>
      <c r="AD170" s="8"/>
      <c r="AE170" s="8">
        <v>29382</v>
      </c>
      <c r="AF170" s="8"/>
      <c r="AG170" s="8">
        <v>27161</v>
      </c>
      <c r="AH170" s="8"/>
      <c r="AI170" s="8">
        <v>23838</v>
      </c>
      <c r="AK170" s="19">
        <v>20697</v>
      </c>
      <c r="AL170" s="19"/>
      <c r="AM170" s="19">
        <v>20042</v>
      </c>
      <c r="AN170" s="19"/>
      <c r="AO170" s="19">
        <v>11323</v>
      </c>
      <c r="AP170" s="19"/>
      <c r="AQ170" s="19">
        <v>8744</v>
      </c>
      <c r="AR170" s="19"/>
      <c r="AS170" s="19">
        <v>7811</v>
      </c>
      <c r="AT170" s="19"/>
      <c r="AU170" s="19">
        <v>8112</v>
      </c>
      <c r="AV170" s="19"/>
      <c r="AW170" s="19">
        <v>6305</v>
      </c>
      <c r="AX170" s="19"/>
      <c r="AY170" s="19">
        <v>9097</v>
      </c>
      <c r="BA170" s="13">
        <v>10404</v>
      </c>
      <c r="BC170" s="22">
        <v>9982</v>
      </c>
    </row>
    <row r="171" spans="1:55" x14ac:dyDescent="0.25">
      <c r="A171" s="7"/>
      <c r="B171" s="9"/>
      <c r="C171" s="9"/>
      <c r="E171" s="1" t="s">
        <v>22</v>
      </c>
      <c r="F171" s="2"/>
      <c r="H171" s="8"/>
      <c r="I171" s="8"/>
      <c r="J171" s="8"/>
      <c r="K171" s="8"/>
      <c r="L171" s="8"/>
      <c r="N171" s="8"/>
      <c r="O171" s="8"/>
      <c r="P171" s="8"/>
      <c r="Q171" s="8"/>
      <c r="R171" s="8"/>
      <c r="S171" s="8"/>
      <c r="T171" s="8"/>
      <c r="U171" s="8"/>
      <c r="V171" s="8"/>
      <c r="W171" s="20" t="s">
        <v>13</v>
      </c>
      <c r="X171" s="8"/>
      <c r="Y171" s="20" t="s">
        <v>13</v>
      </c>
      <c r="Z171" s="8"/>
      <c r="AA171" s="20" t="s">
        <v>13</v>
      </c>
      <c r="AB171" s="8"/>
      <c r="AC171" s="20" t="s">
        <v>13</v>
      </c>
      <c r="AD171" s="8"/>
      <c r="AE171" s="20" t="s">
        <v>13</v>
      </c>
      <c r="AF171" s="8"/>
      <c r="AG171" s="20" t="s">
        <v>13</v>
      </c>
      <c r="AH171" s="8"/>
      <c r="AI171" s="20" t="s">
        <v>13</v>
      </c>
      <c r="AK171" s="20" t="s">
        <v>13</v>
      </c>
      <c r="AL171" s="19"/>
      <c r="AM171" s="20" t="s">
        <v>13</v>
      </c>
      <c r="AN171" s="19"/>
      <c r="AO171" s="19">
        <v>344</v>
      </c>
      <c r="AP171" s="19"/>
      <c r="AQ171" s="19">
        <v>287</v>
      </c>
      <c r="AR171" s="19"/>
      <c r="AS171" s="19">
        <v>305</v>
      </c>
      <c r="AT171" s="19"/>
      <c r="AU171" s="19">
        <v>276</v>
      </c>
      <c r="AV171" s="19"/>
      <c r="AW171" s="19">
        <v>255</v>
      </c>
      <c r="AX171" s="19"/>
      <c r="AY171" s="19">
        <v>298</v>
      </c>
      <c r="BA171" s="13">
        <v>370</v>
      </c>
      <c r="BC171" s="22">
        <v>10770</v>
      </c>
    </row>
    <row r="172" spans="1:55" x14ac:dyDescent="0.25">
      <c r="A172" s="7"/>
      <c r="B172" s="9"/>
      <c r="C172" s="9"/>
      <c r="E172" s="1" t="s">
        <v>21</v>
      </c>
      <c r="F172" s="2"/>
      <c r="H172" s="8" t="s">
        <v>2</v>
      </c>
      <c r="I172" s="8"/>
      <c r="J172" s="8" t="s">
        <v>2</v>
      </c>
      <c r="K172" s="8"/>
      <c r="L172" s="8" t="s">
        <v>2</v>
      </c>
      <c r="N172" s="8"/>
      <c r="O172" s="8" t="s">
        <v>2</v>
      </c>
      <c r="P172" s="8"/>
      <c r="Q172" s="8" t="s">
        <v>2</v>
      </c>
      <c r="R172" s="8"/>
      <c r="S172" s="8">
        <v>220628</v>
      </c>
      <c r="T172" s="8"/>
      <c r="U172" s="8">
        <v>208450</v>
      </c>
      <c r="V172" s="8"/>
      <c r="W172" s="8">
        <v>232930</v>
      </c>
      <c r="X172" s="8"/>
      <c r="Y172" s="8">
        <v>251440</v>
      </c>
      <c r="Z172" s="8"/>
      <c r="AA172" s="8">
        <v>423596</v>
      </c>
      <c r="AB172" s="8"/>
      <c r="AC172" s="8">
        <v>462663</v>
      </c>
      <c r="AD172" s="8"/>
      <c r="AE172" s="8">
        <v>425622</v>
      </c>
      <c r="AF172" s="8"/>
      <c r="AG172" s="8">
        <v>430078</v>
      </c>
      <c r="AH172" s="8"/>
      <c r="AI172" s="8">
        <v>380993</v>
      </c>
      <c r="AK172" s="19">
        <v>355477</v>
      </c>
      <c r="AL172" s="19"/>
      <c r="AM172" s="19">
        <v>342632</v>
      </c>
      <c r="AN172" s="19"/>
      <c r="AO172" s="19">
        <v>163067</v>
      </c>
      <c r="AP172" s="19"/>
      <c r="AQ172" s="20" t="s">
        <v>13</v>
      </c>
      <c r="AR172" s="19"/>
      <c r="AS172" s="20" t="s">
        <v>13</v>
      </c>
      <c r="AT172" s="19"/>
      <c r="AU172" s="20">
        <v>133920</v>
      </c>
      <c r="AV172" s="19"/>
      <c r="AW172" s="20">
        <v>114450</v>
      </c>
      <c r="AX172" s="19"/>
      <c r="AY172" s="20">
        <v>83188</v>
      </c>
      <c r="BA172" s="13">
        <v>70964</v>
      </c>
      <c r="BC172" s="22">
        <v>66225</v>
      </c>
    </row>
    <row r="173" spans="1:55" x14ac:dyDescent="0.25">
      <c r="A173" s="7"/>
      <c r="B173" s="9"/>
      <c r="C173" s="9"/>
      <c r="E173" s="1" t="s">
        <v>20</v>
      </c>
      <c r="F173" s="2"/>
      <c r="H173" s="8" t="s">
        <v>2</v>
      </c>
      <c r="I173" s="8"/>
      <c r="J173" s="8" t="s">
        <v>2</v>
      </c>
      <c r="K173" s="8"/>
      <c r="L173" s="8" t="s">
        <v>2</v>
      </c>
      <c r="N173" s="8"/>
      <c r="O173" s="8" t="s">
        <v>2</v>
      </c>
      <c r="P173" s="8"/>
      <c r="Q173" s="8" t="s">
        <v>2</v>
      </c>
      <c r="R173" s="8"/>
      <c r="S173" s="8">
        <v>15951</v>
      </c>
      <c r="T173" s="8"/>
      <c r="U173" s="8">
        <v>16590</v>
      </c>
      <c r="V173" s="8"/>
      <c r="W173" s="8">
        <v>18540</v>
      </c>
      <c r="X173" s="8"/>
      <c r="Y173" s="8">
        <v>20014</v>
      </c>
      <c r="Z173" s="8"/>
      <c r="AA173" s="8">
        <v>687827</v>
      </c>
      <c r="AB173" s="8"/>
      <c r="AC173" s="8">
        <v>11731</v>
      </c>
      <c r="AD173" s="8"/>
      <c r="AE173" s="8">
        <v>11489</v>
      </c>
      <c r="AF173" s="8"/>
      <c r="AG173" s="8">
        <v>13590</v>
      </c>
      <c r="AH173" s="8"/>
      <c r="AI173" s="8">
        <v>32083</v>
      </c>
      <c r="AK173" s="19">
        <v>32599</v>
      </c>
      <c r="AL173" s="19"/>
      <c r="AM173" s="19">
        <v>40003</v>
      </c>
      <c r="AN173" s="19"/>
      <c r="AO173" s="19">
        <v>9557.68</v>
      </c>
      <c r="AP173" s="19"/>
      <c r="AQ173" s="20" t="s">
        <v>13</v>
      </c>
      <c r="AR173" s="19"/>
      <c r="AS173" s="20" t="s">
        <v>13</v>
      </c>
      <c r="AT173" s="19"/>
      <c r="AU173" s="20">
        <v>11563</v>
      </c>
      <c r="AV173" s="19"/>
      <c r="AW173" s="20">
        <v>8083.2</v>
      </c>
      <c r="AX173" s="19"/>
      <c r="AY173" s="20">
        <v>3303</v>
      </c>
      <c r="BA173" s="13">
        <v>2696</v>
      </c>
      <c r="BC173" s="22">
        <v>8625</v>
      </c>
    </row>
    <row r="174" spans="1:55" x14ac:dyDescent="0.25">
      <c r="A174" s="7"/>
      <c r="C174" s="3" t="s">
        <v>19</v>
      </c>
      <c r="H174" s="8"/>
      <c r="I174" s="8"/>
      <c r="J174" s="8"/>
      <c r="K174" s="8"/>
      <c r="L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K174"/>
      <c r="AL174"/>
      <c r="AM174"/>
      <c r="AN174"/>
      <c r="AP174"/>
      <c r="AR174"/>
      <c r="AS174" s="21"/>
      <c r="AT174"/>
      <c r="AU174" s="21"/>
      <c r="AV174"/>
      <c r="AW174" s="21"/>
      <c r="AX174"/>
      <c r="AY174" s="21"/>
    </row>
    <row r="175" spans="1:55" x14ac:dyDescent="0.25">
      <c r="A175" s="7"/>
      <c r="B175" s="9"/>
      <c r="C175" s="9"/>
      <c r="E175" s="1" t="s">
        <v>18</v>
      </c>
      <c r="H175" s="8" t="s">
        <v>2</v>
      </c>
      <c r="I175" s="8"/>
      <c r="J175" s="8" t="s">
        <v>2</v>
      </c>
      <c r="K175" s="8"/>
      <c r="L175" s="8" t="s">
        <v>2</v>
      </c>
      <c r="N175" s="8"/>
      <c r="O175" s="8" t="s">
        <v>2</v>
      </c>
      <c r="P175" s="8"/>
      <c r="Q175" s="8" t="s">
        <v>2</v>
      </c>
      <c r="R175" s="8"/>
      <c r="S175" s="8">
        <v>2057</v>
      </c>
      <c r="T175" s="8"/>
      <c r="U175" s="8">
        <v>2938</v>
      </c>
      <c r="V175" s="8"/>
      <c r="W175" s="8">
        <v>4933</v>
      </c>
      <c r="X175" s="8"/>
      <c r="Y175" s="8">
        <v>3950</v>
      </c>
      <c r="Z175" s="8"/>
      <c r="AA175" s="8">
        <v>11433</v>
      </c>
      <c r="AB175" s="8"/>
      <c r="AC175" s="8">
        <v>15482</v>
      </c>
      <c r="AD175" s="8"/>
      <c r="AE175" s="8">
        <v>1384</v>
      </c>
      <c r="AF175" s="8"/>
      <c r="AG175" s="8">
        <v>1492</v>
      </c>
      <c r="AH175" s="8"/>
      <c r="AI175" s="8">
        <v>1458</v>
      </c>
      <c r="AK175" s="19">
        <v>2830</v>
      </c>
      <c r="AL175" s="19"/>
      <c r="AM175" s="19">
        <v>1648</v>
      </c>
      <c r="AN175" s="19"/>
      <c r="AO175" s="19">
        <f>91+378+485+282</f>
        <v>1236</v>
      </c>
      <c r="AP175" s="19"/>
      <c r="AQ175" s="20" t="s">
        <v>13</v>
      </c>
      <c r="AR175" s="19"/>
      <c r="AS175" s="20" t="s">
        <v>13</v>
      </c>
      <c r="AT175" s="19"/>
      <c r="AU175" s="20" t="s">
        <v>13</v>
      </c>
      <c r="AV175" s="19"/>
      <c r="AW175" s="20" t="s">
        <v>13</v>
      </c>
      <c r="AX175" s="19"/>
      <c r="AY175" s="20" t="s">
        <v>13</v>
      </c>
      <c r="BA175" s="21" t="s">
        <v>13</v>
      </c>
      <c r="BC175" s="18" t="s">
        <v>13</v>
      </c>
    </row>
    <row r="176" spans="1:55" x14ac:dyDescent="0.25">
      <c r="A176" s="7"/>
      <c r="B176" s="9"/>
      <c r="C176" s="9"/>
      <c r="E176" s="2" t="s">
        <v>17</v>
      </c>
      <c r="H176" s="8" t="s">
        <v>2</v>
      </c>
      <c r="I176" s="8"/>
      <c r="J176" s="8" t="s">
        <v>2</v>
      </c>
      <c r="K176" s="8"/>
      <c r="L176" s="8" t="s">
        <v>2</v>
      </c>
      <c r="N176" s="8"/>
      <c r="O176" s="8" t="s">
        <v>2</v>
      </c>
      <c r="P176" s="8"/>
      <c r="Q176" s="8" t="s">
        <v>2</v>
      </c>
      <c r="R176" s="8"/>
      <c r="S176" s="8">
        <v>1848</v>
      </c>
      <c r="T176" s="8"/>
      <c r="U176" s="8">
        <v>2119</v>
      </c>
      <c r="V176" s="8"/>
      <c r="W176" s="8">
        <v>2108</v>
      </c>
      <c r="X176" s="8"/>
      <c r="Y176" s="8">
        <v>2669</v>
      </c>
      <c r="Z176" s="8"/>
      <c r="AA176" s="8">
        <v>2991</v>
      </c>
      <c r="AB176" s="8"/>
      <c r="AC176" s="8">
        <v>2578</v>
      </c>
      <c r="AD176" s="8"/>
      <c r="AE176" s="8">
        <v>2188</v>
      </c>
      <c r="AF176" s="8"/>
      <c r="AG176" s="8">
        <v>2602</v>
      </c>
      <c r="AH176" s="8"/>
      <c r="AI176" s="8">
        <v>2587</v>
      </c>
      <c r="AK176" s="19">
        <v>2605</v>
      </c>
      <c r="AL176" s="19"/>
      <c r="AM176" s="19">
        <v>1903</v>
      </c>
      <c r="AN176" s="19"/>
      <c r="AO176" s="19">
        <f>684+1048</f>
        <v>1732</v>
      </c>
      <c r="AP176" s="19"/>
      <c r="AQ176" s="20" t="s">
        <v>13</v>
      </c>
      <c r="AR176" s="19"/>
      <c r="AS176" s="20" t="s">
        <v>13</v>
      </c>
      <c r="AT176" s="19"/>
      <c r="AU176" s="20">
        <v>1413</v>
      </c>
      <c r="AV176" s="19"/>
      <c r="AW176" s="20">
        <v>800</v>
      </c>
      <c r="AX176" s="19"/>
      <c r="AY176" s="20">
        <v>800</v>
      </c>
      <c r="BA176" s="13">
        <v>830</v>
      </c>
      <c r="BC176" s="18">
        <v>936</v>
      </c>
    </row>
    <row r="177" spans="1:55" x14ac:dyDescent="0.25">
      <c r="A177" s="7"/>
      <c r="B177" s="9"/>
      <c r="C177" s="9"/>
      <c r="E177" s="2" t="s">
        <v>16</v>
      </c>
      <c r="H177" s="8"/>
      <c r="I177" s="8"/>
      <c r="J177" s="8"/>
      <c r="K177" s="8"/>
      <c r="L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20" t="s">
        <v>13</v>
      </c>
      <c r="AB177" s="8"/>
      <c r="AC177" s="20" t="s">
        <v>13</v>
      </c>
      <c r="AD177" s="8"/>
      <c r="AE177" s="20" t="s">
        <v>13</v>
      </c>
      <c r="AF177" s="8"/>
      <c r="AG177" s="20" t="s">
        <v>13</v>
      </c>
      <c r="AH177" s="8"/>
      <c r="AI177" s="20" t="s">
        <v>13</v>
      </c>
      <c r="AK177" s="20" t="s">
        <v>13</v>
      </c>
      <c r="AL177" s="19"/>
      <c r="AM177" s="20" t="s">
        <v>13</v>
      </c>
      <c r="AN177" s="19"/>
      <c r="AO177" s="19">
        <v>252</v>
      </c>
      <c r="AP177" s="19"/>
      <c r="AQ177" s="20">
        <v>297</v>
      </c>
      <c r="AR177" s="19"/>
      <c r="AS177" s="19">
        <v>342</v>
      </c>
      <c r="AT177" s="19"/>
      <c r="AU177" s="19">
        <v>342</v>
      </c>
      <c r="AV177" s="19"/>
      <c r="AW177" s="19">
        <v>378</v>
      </c>
      <c r="AX177" s="19"/>
      <c r="AY177" s="19">
        <v>274</v>
      </c>
      <c r="BA177" s="13">
        <v>367</v>
      </c>
      <c r="BC177" s="18">
        <v>192</v>
      </c>
    </row>
    <row r="178" spans="1:55" x14ac:dyDescent="0.25">
      <c r="A178" s="7"/>
      <c r="B178" s="9"/>
      <c r="C178" s="9"/>
      <c r="E178" s="2" t="s">
        <v>15</v>
      </c>
      <c r="H178" s="8"/>
      <c r="I178" s="8"/>
      <c r="J178" s="8"/>
      <c r="K178" s="8"/>
      <c r="L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20" t="s">
        <v>13</v>
      </c>
      <c r="AB178" s="8"/>
      <c r="AC178" s="20" t="s">
        <v>13</v>
      </c>
      <c r="AD178" s="8"/>
      <c r="AE178" s="20" t="s">
        <v>13</v>
      </c>
      <c r="AF178" s="8"/>
      <c r="AG178" s="20" t="s">
        <v>13</v>
      </c>
      <c r="AH178" s="8"/>
      <c r="AI178" s="20" t="s">
        <v>13</v>
      </c>
      <c r="AK178" s="20" t="s">
        <v>13</v>
      </c>
      <c r="AL178" s="19"/>
      <c r="AM178" s="20" t="s">
        <v>13</v>
      </c>
      <c r="AN178" s="19"/>
      <c r="AO178" s="19">
        <v>192</v>
      </c>
      <c r="AP178" s="19"/>
      <c r="AQ178" s="20">
        <v>189</v>
      </c>
      <c r="AR178" s="19"/>
      <c r="AS178" s="19">
        <v>181</v>
      </c>
      <c r="AT178" s="19"/>
      <c r="AU178" s="19">
        <v>181</v>
      </c>
      <c r="AV178" s="19"/>
      <c r="AW178" s="19">
        <v>156</v>
      </c>
      <c r="AX178" s="19"/>
      <c r="AY178" s="19">
        <v>5327</v>
      </c>
      <c r="BA178" s="13">
        <v>9681</v>
      </c>
      <c r="BC178" s="18">
        <v>8896</v>
      </c>
    </row>
    <row r="179" spans="1:55" x14ac:dyDescent="0.25">
      <c r="A179" s="7"/>
      <c r="B179" s="9"/>
      <c r="C179" s="9"/>
      <c r="E179" s="2" t="s">
        <v>14</v>
      </c>
      <c r="H179" s="8"/>
      <c r="I179" s="8"/>
      <c r="J179" s="8"/>
      <c r="K179" s="8"/>
      <c r="L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20" t="s">
        <v>13</v>
      </c>
      <c r="AB179" s="8"/>
      <c r="AC179" s="20" t="s">
        <v>13</v>
      </c>
      <c r="AD179" s="8"/>
      <c r="AE179" s="20" t="s">
        <v>13</v>
      </c>
      <c r="AF179" s="8"/>
      <c r="AG179" s="20" t="s">
        <v>13</v>
      </c>
      <c r="AH179" s="8"/>
      <c r="AI179" s="20" t="s">
        <v>13</v>
      </c>
      <c r="AK179" s="20" t="s">
        <v>13</v>
      </c>
      <c r="AL179" s="19"/>
      <c r="AM179" s="20" t="s">
        <v>13</v>
      </c>
      <c r="AN179" s="19"/>
      <c r="AO179" s="19">
        <v>54</v>
      </c>
      <c r="AP179" s="19"/>
      <c r="AQ179" s="20">
        <v>42</v>
      </c>
      <c r="AR179" s="19"/>
      <c r="AS179" s="19">
        <v>33</v>
      </c>
      <c r="AT179" s="19"/>
      <c r="AU179" s="19">
        <v>23</v>
      </c>
      <c r="AV179" s="19"/>
      <c r="AW179" s="19">
        <v>45</v>
      </c>
      <c r="AX179" s="19"/>
      <c r="AY179" s="19">
        <v>45</v>
      </c>
      <c r="BA179" s="13">
        <v>38</v>
      </c>
      <c r="BC179" s="18">
        <v>32</v>
      </c>
    </row>
    <row r="180" spans="1:55" x14ac:dyDescent="0.25">
      <c r="A180" s="7"/>
      <c r="C180" s="3" t="s">
        <v>12</v>
      </c>
      <c r="F180" s="2"/>
      <c r="H180" s="8"/>
      <c r="I180" s="8"/>
      <c r="J180" s="8"/>
      <c r="K180" s="8"/>
      <c r="L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K180"/>
      <c r="AL180"/>
      <c r="AM180"/>
      <c r="AN180"/>
      <c r="AP180"/>
      <c r="AR180"/>
      <c r="AT180"/>
      <c r="AV180"/>
      <c r="AX180"/>
    </row>
    <row r="181" spans="1:55" x14ac:dyDescent="0.25">
      <c r="A181" s="7"/>
      <c r="B181" s="9"/>
      <c r="C181" s="9"/>
      <c r="E181" s="1" t="s">
        <v>11</v>
      </c>
      <c r="F181" s="2"/>
      <c r="H181" s="8" t="s">
        <v>2</v>
      </c>
      <c r="I181" s="8"/>
      <c r="J181" s="8" t="s">
        <v>2</v>
      </c>
      <c r="K181" s="8"/>
      <c r="L181" s="8" t="s">
        <v>2</v>
      </c>
      <c r="N181" s="8"/>
      <c r="O181" s="8" t="s">
        <v>2</v>
      </c>
      <c r="P181" s="8"/>
      <c r="Q181" s="8">
        <v>49</v>
      </c>
      <c r="R181" s="8"/>
      <c r="S181" s="8">
        <v>73</v>
      </c>
      <c r="T181" s="8"/>
      <c r="U181" s="8">
        <v>70</v>
      </c>
      <c r="V181" s="8"/>
      <c r="W181" s="8">
        <v>51</v>
      </c>
      <c r="X181" s="8"/>
      <c r="Y181" s="8">
        <v>37</v>
      </c>
      <c r="Z181" s="8"/>
      <c r="AA181" s="8">
        <v>169</v>
      </c>
      <c r="AB181" s="8"/>
      <c r="AC181" s="8">
        <v>130</v>
      </c>
      <c r="AD181" s="8"/>
      <c r="AE181" s="8">
        <v>130</v>
      </c>
      <c r="AF181" s="8"/>
      <c r="AG181" s="8">
        <v>0</v>
      </c>
      <c r="AH181" s="8"/>
      <c r="AI181" s="8">
        <v>0</v>
      </c>
      <c r="AK181" s="8">
        <v>0</v>
      </c>
      <c r="AL181" s="17"/>
      <c r="AM181" s="8">
        <v>0</v>
      </c>
      <c r="AN181" s="17"/>
      <c r="AO181" s="8">
        <v>0</v>
      </c>
      <c r="AP181" s="17"/>
      <c r="AQ181" s="8">
        <v>0</v>
      </c>
      <c r="AR181" s="17"/>
      <c r="AS181" s="8">
        <v>0</v>
      </c>
      <c r="AT181" s="17"/>
      <c r="AU181" s="16">
        <v>0</v>
      </c>
      <c r="AV181" s="17"/>
      <c r="AW181" s="16">
        <v>0</v>
      </c>
      <c r="AX181" s="17"/>
      <c r="AY181" s="16">
        <v>0</v>
      </c>
      <c r="BA181" s="13">
        <v>0</v>
      </c>
      <c r="BC181" s="13">
        <v>0</v>
      </c>
    </row>
    <row r="182" spans="1:55" x14ac:dyDescent="0.25">
      <c r="A182" s="7"/>
      <c r="B182" s="9"/>
      <c r="C182" s="9"/>
      <c r="E182" s="1" t="s">
        <v>10</v>
      </c>
      <c r="F182" s="2"/>
      <c r="H182" s="8" t="s">
        <v>2</v>
      </c>
      <c r="I182" s="8"/>
      <c r="J182" s="8" t="s">
        <v>2</v>
      </c>
      <c r="K182" s="8"/>
      <c r="L182" s="8" t="s">
        <v>2</v>
      </c>
      <c r="N182" s="8"/>
      <c r="O182" s="8" t="s">
        <v>2</v>
      </c>
      <c r="P182" s="8"/>
      <c r="Q182" s="8">
        <v>20</v>
      </c>
      <c r="R182" s="8"/>
      <c r="S182" s="8">
        <v>28</v>
      </c>
      <c r="T182" s="8"/>
      <c r="U182" s="8">
        <v>24</v>
      </c>
      <c r="V182" s="8"/>
      <c r="W182" s="8">
        <v>17</v>
      </c>
      <c r="X182" s="8"/>
      <c r="Y182" s="8">
        <v>16</v>
      </c>
      <c r="Z182" s="8"/>
      <c r="AA182" s="8">
        <v>53</v>
      </c>
      <c r="AB182" s="8"/>
      <c r="AC182" s="8">
        <v>22</v>
      </c>
      <c r="AD182" s="8"/>
      <c r="AE182" s="8">
        <v>25</v>
      </c>
      <c r="AF182" s="8"/>
      <c r="AG182" s="8">
        <v>0</v>
      </c>
      <c r="AH182" s="8"/>
      <c r="AI182" s="8">
        <v>0</v>
      </c>
      <c r="AK182" s="8">
        <v>0</v>
      </c>
      <c r="AL182" s="17"/>
      <c r="AM182" s="8">
        <v>0</v>
      </c>
      <c r="AN182" s="17"/>
      <c r="AO182" s="8">
        <v>0</v>
      </c>
      <c r="AP182" s="17"/>
      <c r="AQ182" s="8">
        <v>0</v>
      </c>
      <c r="AR182" s="17"/>
      <c r="AS182" s="8">
        <v>0</v>
      </c>
      <c r="AT182" s="17"/>
      <c r="AU182" s="16">
        <v>0</v>
      </c>
      <c r="AV182" s="17"/>
      <c r="AW182" s="16">
        <v>0</v>
      </c>
      <c r="AX182" s="17"/>
      <c r="AY182" s="16">
        <v>0</v>
      </c>
      <c r="BA182" s="13">
        <v>0</v>
      </c>
      <c r="BC182" s="13">
        <v>0</v>
      </c>
    </row>
    <row r="183" spans="1:55" x14ac:dyDescent="0.25">
      <c r="A183" s="7"/>
      <c r="B183" s="9"/>
      <c r="C183" s="9"/>
      <c r="E183" s="1" t="s">
        <v>9</v>
      </c>
      <c r="F183" s="2"/>
      <c r="H183" s="8" t="s">
        <v>2</v>
      </c>
      <c r="I183" s="8"/>
      <c r="J183" s="8" t="s">
        <v>2</v>
      </c>
      <c r="K183" s="8"/>
      <c r="L183" s="8" t="s">
        <v>2</v>
      </c>
      <c r="N183" s="8"/>
      <c r="O183" s="8" t="s">
        <v>2</v>
      </c>
      <c r="P183" s="8"/>
      <c r="Q183" s="8">
        <v>3</v>
      </c>
      <c r="R183" s="8"/>
      <c r="S183" s="8">
        <v>14</v>
      </c>
      <c r="T183" s="8"/>
      <c r="U183" s="8">
        <v>2</v>
      </c>
      <c r="V183" s="8"/>
      <c r="W183" s="8">
        <v>1</v>
      </c>
      <c r="X183" s="8"/>
      <c r="Y183" s="8">
        <v>2</v>
      </c>
      <c r="Z183" s="8"/>
      <c r="AA183" s="8">
        <v>29</v>
      </c>
      <c r="AB183" s="8"/>
      <c r="AC183" s="8">
        <v>8</v>
      </c>
      <c r="AD183" s="8"/>
      <c r="AE183" s="8">
        <v>10</v>
      </c>
      <c r="AF183" s="8"/>
      <c r="AG183" s="8">
        <v>0</v>
      </c>
      <c r="AH183" s="8"/>
      <c r="AI183" s="8">
        <v>0</v>
      </c>
      <c r="AK183" s="8">
        <v>0</v>
      </c>
      <c r="AL183" s="17"/>
      <c r="AM183" s="8">
        <v>0</v>
      </c>
      <c r="AN183" s="17"/>
      <c r="AO183" s="8">
        <v>0</v>
      </c>
      <c r="AP183" s="17"/>
      <c r="AQ183" s="8">
        <v>0</v>
      </c>
      <c r="AR183" s="17"/>
      <c r="AS183" s="8">
        <v>0</v>
      </c>
      <c r="AT183" s="17"/>
      <c r="AU183" s="16">
        <v>0</v>
      </c>
      <c r="AV183" s="17"/>
      <c r="AW183" s="16">
        <v>0</v>
      </c>
      <c r="AX183" s="17"/>
      <c r="AY183" s="16">
        <v>0</v>
      </c>
      <c r="BA183" s="13">
        <v>0</v>
      </c>
      <c r="BC183" s="13">
        <v>0</v>
      </c>
    </row>
    <row r="184" spans="1:55" x14ac:dyDescent="0.25">
      <c r="A184" s="7"/>
      <c r="B184" s="3" t="s">
        <v>8</v>
      </c>
      <c r="H184" s="8"/>
      <c r="I184" s="8"/>
      <c r="J184" s="8"/>
      <c r="K184" s="8"/>
      <c r="L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K184"/>
      <c r="AL184"/>
      <c r="AM184"/>
      <c r="AN184"/>
      <c r="AP184"/>
      <c r="AR184"/>
      <c r="AT184"/>
      <c r="AV184"/>
      <c r="AX184"/>
    </row>
    <row r="185" spans="1:55" x14ac:dyDescent="0.25">
      <c r="A185" s="7"/>
      <c r="B185" s="9"/>
      <c r="C185" s="9"/>
      <c r="E185" s="1" t="s">
        <v>7</v>
      </c>
      <c r="H185" s="8" t="s">
        <v>2</v>
      </c>
      <c r="I185" s="8"/>
      <c r="J185" s="8" t="s">
        <v>2</v>
      </c>
      <c r="K185" s="8"/>
      <c r="L185" s="8" t="s">
        <v>2</v>
      </c>
      <c r="N185" s="8"/>
      <c r="O185" s="8" t="s">
        <v>2</v>
      </c>
      <c r="P185" s="8"/>
      <c r="Q185" s="8" t="s">
        <v>2</v>
      </c>
      <c r="R185" s="8"/>
      <c r="S185" s="8">
        <v>40</v>
      </c>
      <c r="T185" s="8"/>
      <c r="U185" s="8">
        <v>48</v>
      </c>
      <c r="V185" s="8"/>
      <c r="W185" s="8">
        <v>28</v>
      </c>
      <c r="X185" s="8"/>
      <c r="Y185" s="8">
        <v>32</v>
      </c>
      <c r="Z185" s="8"/>
      <c r="AA185" s="8">
        <v>19</v>
      </c>
      <c r="AB185" s="8"/>
      <c r="AC185" s="8">
        <v>13</v>
      </c>
      <c r="AD185" s="8"/>
      <c r="AE185" s="8">
        <v>22</v>
      </c>
      <c r="AF185" s="8"/>
      <c r="AG185" s="8">
        <v>11</v>
      </c>
      <c r="AH185" s="8"/>
      <c r="AI185" s="8">
        <v>23</v>
      </c>
      <c r="AK185" s="1">
        <v>34</v>
      </c>
      <c r="AM185" s="1">
        <v>27</v>
      </c>
      <c r="AO185" s="1">
        <v>32</v>
      </c>
      <c r="AQ185" s="1">
        <v>31</v>
      </c>
      <c r="AS185" s="1">
        <v>64</v>
      </c>
      <c r="AU185" s="1">
        <v>65</v>
      </c>
      <c r="AW185" s="1">
        <v>7</v>
      </c>
      <c r="AY185" s="1">
        <v>5</v>
      </c>
      <c r="BA185" s="13">
        <v>0</v>
      </c>
      <c r="BC185" s="1">
        <v>66</v>
      </c>
    </row>
    <row r="186" spans="1:55" ht="14.25" customHeight="1" x14ac:dyDescent="0.25">
      <c r="A186" s="7"/>
      <c r="B186" s="9"/>
      <c r="C186" s="9"/>
      <c r="E186" s="1" t="s">
        <v>6</v>
      </c>
      <c r="H186" s="8" t="s">
        <v>2</v>
      </c>
      <c r="I186" s="8"/>
      <c r="J186" s="8" t="s">
        <v>2</v>
      </c>
      <c r="K186" s="8"/>
      <c r="L186" s="8" t="s">
        <v>2</v>
      </c>
      <c r="N186" s="8"/>
      <c r="O186" s="8" t="s">
        <v>2</v>
      </c>
      <c r="P186" s="8"/>
      <c r="Q186" s="8" t="s">
        <v>2</v>
      </c>
      <c r="R186" s="8"/>
      <c r="S186" s="8">
        <v>400</v>
      </c>
      <c r="T186" s="8"/>
      <c r="U186" s="8">
        <v>400</v>
      </c>
      <c r="V186" s="8"/>
      <c r="W186" s="8">
        <v>90</v>
      </c>
      <c r="X186" s="8"/>
      <c r="Y186" s="8">
        <v>90</v>
      </c>
      <c r="Z186" s="8"/>
      <c r="AA186" s="8">
        <v>53</v>
      </c>
      <c r="AB186" s="8"/>
      <c r="AC186" s="8">
        <v>180</v>
      </c>
      <c r="AD186" s="8"/>
      <c r="AE186" s="8">
        <v>382</v>
      </c>
      <c r="AF186" s="8"/>
      <c r="AG186" s="8">
        <v>207</v>
      </c>
      <c r="AH186" s="8"/>
      <c r="AI186" s="8">
        <v>603</v>
      </c>
      <c r="AK186" s="1">
        <v>479</v>
      </c>
      <c r="AM186" s="1">
        <v>1020</v>
      </c>
      <c r="AO186" s="1">
        <f>94+311</f>
        <v>405</v>
      </c>
      <c r="AQ186" s="1">
        <v>246</v>
      </c>
      <c r="AS186" s="1">
        <v>191</v>
      </c>
      <c r="AU186" s="1">
        <v>466</v>
      </c>
      <c r="AW186" s="1">
        <v>160</v>
      </c>
      <c r="AY186" s="1">
        <v>250</v>
      </c>
      <c r="BA186" s="13">
        <v>0</v>
      </c>
      <c r="BC186" s="1">
        <v>250</v>
      </c>
    </row>
    <row r="187" spans="1:55" ht="14.25" customHeight="1" x14ac:dyDescent="0.25">
      <c r="A187" s="7"/>
      <c r="B187" s="9"/>
      <c r="C187" s="9"/>
      <c r="E187" s="1" t="s">
        <v>5</v>
      </c>
      <c r="H187" s="8" t="s">
        <v>2</v>
      </c>
      <c r="I187" s="8"/>
      <c r="J187" s="8" t="s">
        <v>2</v>
      </c>
      <c r="K187" s="8"/>
      <c r="L187" s="8" t="s">
        <v>2</v>
      </c>
      <c r="N187" s="8"/>
      <c r="O187" s="8" t="s">
        <v>2</v>
      </c>
      <c r="P187" s="8"/>
      <c r="Q187" s="8" t="s">
        <v>2</v>
      </c>
      <c r="R187" s="8"/>
      <c r="S187" s="8">
        <v>30</v>
      </c>
      <c r="T187" s="8"/>
      <c r="U187" s="8">
        <v>32</v>
      </c>
      <c r="V187" s="8"/>
      <c r="W187" s="8">
        <v>30</v>
      </c>
      <c r="X187" s="8"/>
      <c r="Y187" s="8">
        <v>23</v>
      </c>
      <c r="Z187" s="8"/>
      <c r="AA187" s="8">
        <v>3</v>
      </c>
      <c r="AB187" s="8"/>
      <c r="AC187" s="8">
        <v>65</v>
      </c>
      <c r="AD187" s="8"/>
      <c r="AE187" s="8">
        <v>25</v>
      </c>
      <c r="AF187" s="8"/>
      <c r="AG187" s="8">
        <v>19</v>
      </c>
      <c r="AH187" s="8"/>
      <c r="AI187" s="8">
        <v>23</v>
      </c>
      <c r="AK187" s="1">
        <v>36</v>
      </c>
      <c r="AM187" s="1">
        <v>34</v>
      </c>
      <c r="AO187" s="1">
        <v>24</v>
      </c>
      <c r="AQ187" s="1">
        <v>27</v>
      </c>
      <c r="AS187" s="1">
        <v>27</v>
      </c>
      <c r="AU187" s="1">
        <v>18</v>
      </c>
      <c r="AW187" s="1">
        <v>32</v>
      </c>
      <c r="AY187" s="1">
        <v>42</v>
      </c>
      <c r="BA187" s="13">
        <v>0</v>
      </c>
      <c r="BC187" s="1">
        <v>45</v>
      </c>
    </row>
    <row r="188" spans="1:55" ht="14.25" customHeight="1" x14ac:dyDescent="0.25">
      <c r="A188" s="7"/>
      <c r="B188" s="9"/>
      <c r="C188" s="9"/>
      <c r="E188" s="1" t="s">
        <v>4</v>
      </c>
      <c r="H188" s="8" t="s">
        <v>2</v>
      </c>
      <c r="I188" s="8"/>
      <c r="J188" s="8" t="s">
        <v>2</v>
      </c>
      <c r="K188" s="8"/>
      <c r="L188" s="8" t="s">
        <v>2</v>
      </c>
      <c r="N188" s="8"/>
      <c r="O188" s="8" t="s">
        <v>2</v>
      </c>
      <c r="P188" s="8"/>
      <c r="Q188" s="8" t="s">
        <v>2</v>
      </c>
      <c r="R188" s="8"/>
      <c r="S188" s="8">
        <v>2</v>
      </c>
      <c r="T188" s="8"/>
      <c r="U188" s="8">
        <v>3</v>
      </c>
      <c r="V188" s="8"/>
      <c r="W188" s="8">
        <v>4</v>
      </c>
      <c r="X188" s="8"/>
      <c r="Y188" s="8">
        <v>5</v>
      </c>
      <c r="Z188" s="8"/>
      <c r="AA188" s="8">
        <v>5</v>
      </c>
      <c r="AB188" s="8"/>
      <c r="AC188" s="8">
        <v>0</v>
      </c>
      <c r="AD188" s="8"/>
      <c r="AE188" s="8">
        <v>3</v>
      </c>
      <c r="AF188" s="8"/>
      <c r="AG188" s="8">
        <v>0</v>
      </c>
      <c r="AH188" s="8"/>
      <c r="AI188" s="8">
        <v>2</v>
      </c>
      <c r="AK188" s="15">
        <v>0</v>
      </c>
      <c r="AL188" s="14"/>
      <c r="AM188" s="15">
        <v>0</v>
      </c>
      <c r="AN188" s="14"/>
      <c r="AO188" s="1">
        <v>3</v>
      </c>
      <c r="AP188" s="14"/>
      <c r="AQ188" s="1">
        <v>1</v>
      </c>
      <c r="AR188" s="14"/>
      <c r="AS188" s="10">
        <v>0</v>
      </c>
      <c r="AT188" s="14"/>
      <c r="AU188" s="10">
        <v>0</v>
      </c>
      <c r="AV188" s="14"/>
      <c r="AW188" s="10">
        <v>1</v>
      </c>
      <c r="AX188" s="14"/>
      <c r="AY188" s="10">
        <v>0</v>
      </c>
      <c r="BA188" s="13">
        <v>0</v>
      </c>
      <c r="BC188" s="1">
        <v>2</v>
      </c>
    </row>
    <row r="189" spans="1:55" ht="14.25" customHeight="1" x14ac:dyDescent="0.25">
      <c r="A189" s="7"/>
      <c r="B189" s="9"/>
      <c r="C189" s="9"/>
      <c r="E189" s="1" t="s">
        <v>3</v>
      </c>
      <c r="H189" s="8" t="s">
        <v>2</v>
      </c>
      <c r="I189" s="8"/>
      <c r="J189" s="8" t="s">
        <v>2</v>
      </c>
      <c r="K189" s="8"/>
      <c r="L189" s="8" t="s">
        <v>2</v>
      </c>
      <c r="N189" s="8"/>
      <c r="O189" s="8" t="s">
        <v>2</v>
      </c>
      <c r="P189" s="8"/>
      <c r="Q189" s="8" t="s">
        <v>2</v>
      </c>
      <c r="R189" s="8"/>
      <c r="S189" s="8">
        <v>14</v>
      </c>
      <c r="T189" s="8"/>
      <c r="U189" s="8">
        <v>18</v>
      </c>
      <c r="V189" s="8"/>
      <c r="W189" s="8">
        <v>21</v>
      </c>
      <c r="X189" s="8"/>
      <c r="Y189" s="8">
        <v>178</v>
      </c>
      <c r="Z189" s="8"/>
      <c r="AA189" s="8">
        <v>178</v>
      </c>
      <c r="AB189" s="8"/>
      <c r="AC189" s="8">
        <v>202</v>
      </c>
      <c r="AD189" s="8"/>
      <c r="AE189" s="8">
        <v>214</v>
      </c>
      <c r="AF189" s="8"/>
      <c r="AG189" s="8">
        <v>51</v>
      </c>
      <c r="AH189" s="8"/>
      <c r="AI189" s="8">
        <v>155</v>
      </c>
      <c r="AK189" s="1">
        <v>144</v>
      </c>
      <c r="AM189" s="1">
        <v>21</v>
      </c>
      <c r="AO189" s="1">
        <v>17</v>
      </c>
      <c r="AQ189" s="1">
        <v>13</v>
      </c>
      <c r="AS189" s="1">
        <v>15</v>
      </c>
      <c r="AU189" s="1">
        <v>0</v>
      </c>
      <c r="AW189" s="1">
        <v>345</v>
      </c>
      <c r="AY189" s="1">
        <v>70</v>
      </c>
      <c r="BA189" s="13">
        <v>0</v>
      </c>
      <c r="BC189" s="1">
        <v>31</v>
      </c>
    </row>
    <row r="190" spans="1:55" ht="14.25" customHeight="1" x14ac:dyDescent="0.25">
      <c r="A190" s="7"/>
      <c r="B190" s="9"/>
      <c r="C190" s="9"/>
      <c r="H190" s="8"/>
      <c r="I190" s="8"/>
      <c r="J190" s="8"/>
      <c r="K190" s="8"/>
      <c r="L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AB190" s="1"/>
      <c r="AC190" s="12"/>
      <c r="AD190" s="1"/>
      <c r="AF190" s="1"/>
      <c r="AI190"/>
      <c r="AK190"/>
      <c r="AL190"/>
      <c r="AM190"/>
      <c r="AN190"/>
      <c r="AP190"/>
      <c r="AR190"/>
      <c r="AT190"/>
      <c r="AV190"/>
      <c r="AX190"/>
    </row>
    <row r="191" spans="1:55" ht="18" customHeight="1" x14ac:dyDescent="0.25">
      <c r="A191" s="7"/>
      <c r="B191" s="11" t="s">
        <v>1</v>
      </c>
      <c r="C191" s="9"/>
      <c r="H191" s="8"/>
      <c r="I191" s="8"/>
      <c r="J191" s="8"/>
      <c r="K191" s="8"/>
      <c r="L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AB191" s="1"/>
      <c r="AD191" s="1"/>
      <c r="AF191" s="1"/>
      <c r="AS191" s="10"/>
      <c r="AU191" s="10"/>
      <c r="AW191" s="10"/>
      <c r="AY191" s="10"/>
    </row>
    <row r="192" spans="1:55" ht="10.5" customHeight="1" x14ac:dyDescent="0.25">
      <c r="A192" s="7"/>
      <c r="C192" s="9"/>
      <c r="H192" s="8"/>
      <c r="I192" s="8"/>
      <c r="J192" s="8"/>
      <c r="K192" s="8"/>
      <c r="L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AB192" s="1"/>
      <c r="AD192" s="1"/>
      <c r="AF192" s="1"/>
    </row>
    <row r="193" spans="1:33" ht="15.75" customHeight="1" x14ac:dyDescent="0.25">
      <c r="A193" s="7"/>
      <c r="B193" s="1" t="s">
        <v>0</v>
      </c>
      <c r="C193" s="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AB193" s="1"/>
      <c r="AD193" s="1"/>
      <c r="AF193" s="1"/>
    </row>
    <row r="194" spans="1:33" ht="14.25" customHeight="1" x14ac:dyDescent="0.25">
      <c r="A194" s="7"/>
      <c r="C194" s="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AB194" s="1"/>
      <c r="AD194" s="1"/>
      <c r="AF194" s="1"/>
    </row>
    <row r="195" spans="1:33" ht="14.25" customHeight="1" x14ac:dyDescent="0.25">
      <c r="A195" s="7"/>
      <c r="C195" s="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AB195" s="1"/>
      <c r="AD195" s="1"/>
      <c r="AF195" s="1"/>
    </row>
    <row r="196" spans="1:33" x14ac:dyDescent="0.25">
      <c r="A196" s="7"/>
      <c r="H196" s="4"/>
      <c r="I196" s="4"/>
      <c r="J196" s="4"/>
      <c r="K196" s="4"/>
      <c r="L196" s="4"/>
      <c r="M196" s="4"/>
      <c r="N196" s="6"/>
      <c r="O196" s="4"/>
      <c r="P196" s="6"/>
      <c r="Q196" s="4"/>
      <c r="R196" s="6"/>
      <c r="S196" s="4"/>
      <c r="T196" s="6"/>
      <c r="U196" s="4"/>
      <c r="V196" s="6"/>
      <c r="X196" s="6"/>
      <c r="Y196" s="4"/>
      <c r="Z196" s="5"/>
      <c r="AA196" s="4"/>
      <c r="AB196" s="1"/>
      <c r="AC196" s="4"/>
      <c r="AD196" s="1"/>
      <c r="AE196" s="4"/>
      <c r="AF196" s="1"/>
      <c r="AG196" s="4"/>
    </row>
    <row r="197" spans="1:33" ht="23.25" customHeight="1" x14ac:dyDescent="0.25">
      <c r="A197" s="7"/>
      <c r="H197" s="4"/>
      <c r="I197" s="4"/>
      <c r="J197" s="4"/>
      <c r="K197" s="4"/>
      <c r="L197" s="4"/>
      <c r="M197" s="4"/>
      <c r="N197" s="6"/>
      <c r="O197" s="4"/>
      <c r="P197" s="6"/>
      <c r="Q197" s="4"/>
      <c r="R197" s="6"/>
      <c r="S197" s="4"/>
      <c r="T197" s="6"/>
      <c r="U197" s="4"/>
      <c r="V197" s="6"/>
      <c r="X197" s="6"/>
      <c r="Y197" s="4"/>
      <c r="Z197" s="5"/>
      <c r="AA197" s="4"/>
      <c r="AB197" s="1"/>
      <c r="AC197" s="4"/>
      <c r="AD197" s="1"/>
      <c r="AE197" s="4"/>
      <c r="AF197" s="1"/>
      <c r="AG197" s="4"/>
    </row>
    <row r="198" spans="1:33" x14ac:dyDescent="0.25">
      <c r="AB198" s="1"/>
      <c r="AD198" s="1"/>
      <c r="AF198" s="1"/>
    </row>
    <row r="199" spans="1:33" x14ac:dyDescent="0.25">
      <c r="AB199" s="1"/>
      <c r="AD199" s="1"/>
      <c r="AF199" s="1"/>
    </row>
    <row r="200" spans="1:33" x14ac:dyDescent="0.25">
      <c r="AB200" s="1"/>
      <c r="AD200" s="1"/>
      <c r="AF200" s="1"/>
    </row>
    <row r="201" spans="1:33" x14ac:dyDescent="0.25">
      <c r="C201" s="3"/>
      <c r="AB201" s="1"/>
      <c r="AD201" s="1"/>
      <c r="AF201" s="1"/>
    </row>
    <row r="202" spans="1:33" x14ac:dyDescent="0.25">
      <c r="AB202" s="1"/>
      <c r="AD202" s="1"/>
      <c r="AF202" s="1"/>
    </row>
    <row r="203" spans="1:33" x14ac:dyDescent="0.25">
      <c r="AB203" s="1"/>
      <c r="AD203" s="1"/>
      <c r="AF203" s="1"/>
    </row>
    <row r="204" spans="1:33" x14ac:dyDescent="0.25">
      <c r="AB204" s="1"/>
      <c r="AD204" s="1"/>
      <c r="AF204" s="1"/>
    </row>
    <row r="205" spans="1:33" x14ac:dyDescent="0.25">
      <c r="AB205" s="1"/>
      <c r="AD205" s="1"/>
      <c r="AF205" s="1"/>
    </row>
    <row r="206" spans="1:33" x14ac:dyDescent="0.25">
      <c r="AB206" s="1"/>
      <c r="AD206" s="1"/>
      <c r="AF206" s="1"/>
    </row>
    <row r="207" spans="1:33" x14ac:dyDescent="0.25">
      <c r="AB207" s="1"/>
      <c r="AD207" s="1"/>
      <c r="AF207" s="1"/>
    </row>
    <row r="208" spans="1:33" x14ac:dyDescent="0.25">
      <c r="AB208" s="1"/>
      <c r="AD208" s="1"/>
      <c r="AF208" s="1"/>
    </row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pans="3:32" x14ac:dyDescent="0.25">
      <c r="C225" s="3"/>
      <c r="AB225" s="1"/>
      <c r="AD225" s="1"/>
      <c r="AF225" s="1"/>
    </row>
    <row r="226" spans="3:32" x14ac:dyDescent="0.25">
      <c r="C226" s="3"/>
      <c r="AB226" s="1"/>
      <c r="AD226" s="1"/>
      <c r="AF226" s="1"/>
    </row>
    <row r="227" spans="3:32" x14ac:dyDescent="0.25">
      <c r="F227" s="2"/>
      <c r="AB227" s="1"/>
      <c r="AD227" s="1"/>
      <c r="AF227" s="1"/>
    </row>
    <row r="228" spans="3:32" x14ac:dyDescent="0.25">
      <c r="AB228" s="1"/>
      <c r="AD228" s="1"/>
      <c r="AF228" s="1"/>
    </row>
    <row r="229" spans="3:32" x14ac:dyDescent="0.25">
      <c r="AB229" s="1"/>
      <c r="AD229" s="1"/>
      <c r="AF229" s="1"/>
    </row>
    <row r="230" spans="3:32" x14ac:dyDescent="0.25">
      <c r="AB230" s="1"/>
      <c r="AD230" s="1"/>
      <c r="AF230" s="1"/>
    </row>
    <row r="231" spans="3:32" x14ac:dyDescent="0.25">
      <c r="AB231" s="1"/>
      <c r="AD231" s="1"/>
      <c r="AF231" s="1"/>
    </row>
  </sheetData>
  <mergeCells count="9">
    <mergeCell ref="A131:AL131"/>
    <mergeCell ref="A133:AL133"/>
    <mergeCell ref="A134:AL134"/>
    <mergeCell ref="A1:AL1"/>
    <mergeCell ref="A3:AL3"/>
    <mergeCell ref="A4:AL4"/>
    <mergeCell ref="A67:AL67"/>
    <mergeCell ref="A69:AL69"/>
    <mergeCell ref="A70:AL70"/>
  </mergeCells>
  <printOptions horizontalCentered="1"/>
  <pageMargins left="0.5" right="0.5" top="0.5" bottom="0.5" header="0.5" footer="0.5"/>
  <pageSetup scale="70" firstPageNumber="278" pageOrder="overThenDown" orientation="portrait" r:id="rId1"/>
  <headerFooter scaleWithDoc="0" alignWithMargins="0">
    <oddFooter>&amp;C&amp;"Times New Roman,Regular"&amp;10&amp;P</oddFooter>
  </headerFooter>
  <rowBreaks count="2" manualBreakCount="2">
    <brk id="66" max="43" man="1"/>
    <brk id="130" max="43" man="1"/>
  </rowBreaks>
  <colBreaks count="1" manualBreakCount="1">
    <brk id="38" max="1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 Table Info</vt:lpstr>
      <vt:lpstr>'Stat Table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Wesley</dc:creator>
  <cp:lastModifiedBy>Amy Wesley</cp:lastModifiedBy>
  <dcterms:created xsi:type="dcterms:W3CDTF">2025-02-11T17:42:42Z</dcterms:created>
  <dcterms:modified xsi:type="dcterms:W3CDTF">2025-02-11T17:44:07Z</dcterms:modified>
</cp:coreProperties>
</file>